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ROZPOČTY\GING\21-11-23_PC Světlík\21-12-24\"/>
    </mc:Choice>
  </mc:AlternateContent>
  <bookViews>
    <workbookView xWindow="0" yWindow="0" windowWidth="0" windowHeight="0"/>
  </bookViews>
  <sheets>
    <sheet name="Rekapitulace stavby" sheetId="1" r:id="rId1"/>
    <sheet name="C1-1 - POLNÍ CESTA C1 - S..." sheetId="2" r:id="rId2"/>
    <sheet name="C2-1 - POLNÍ CESTA C2 - S..." sheetId="3" r:id="rId3"/>
    <sheet name="VRN - VEDLEJŠÍ ROZPOČTOVÉ..." sheetId="4" r:id="rId4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'C1-1 - POLNÍ CESTA C1 - S...'!$C$131:$K$387</definedName>
    <definedName name="_xlnm.Print_Area" localSheetId="1">'C1-1 - POLNÍ CESTA C1 - S...'!$C$4:$J$76,'C1-1 - POLNÍ CESTA C1 - S...'!$C$82:$J$111,'C1-1 - POLNÍ CESTA C1 - S...'!$C$117:$J$387</definedName>
    <definedName name="_xlnm.Print_Titles" localSheetId="1">'C1-1 - POLNÍ CESTA C1 - S...'!$131:$131</definedName>
    <definedName name="_xlnm._FilterDatabase" localSheetId="2" hidden="1">'C2-1 - POLNÍ CESTA C2 - S...'!$C$130:$K$413</definedName>
    <definedName name="_xlnm.Print_Area" localSheetId="2">'C2-1 - POLNÍ CESTA C2 - S...'!$C$4:$J$76,'C2-1 - POLNÍ CESTA C2 - S...'!$C$82:$J$110,'C2-1 - POLNÍ CESTA C2 - S...'!$C$116:$J$413</definedName>
    <definedName name="_xlnm.Print_Titles" localSheetId="2">'C2-1 - POLNÍ CESTA C2 - S...'!$130:$130</definedName>
    <definedName name="_xlnm._FilterDatabase" localSheetId="3" hidden="1">'VRN - VEDLEJŠÍ ROZPOČTOVÉ...'!$C$124:$K$143</definedName>
    <definedName name="_xlnm.Print_Area" localSheetId="3">'VRN - VEDLEJŠÍ ROZPOČTOVÉ...'!$C$4:$J$76,'VRN - VEDLEJŠÍ ROZPOČTOVÉ...'!$C$82:$J$106,'VRN - VEDLEJŠÍ ROZPOČTOVÉ...'!$C$112:$J$143</definedName>
    <definedName name="_xlnm.Print_Titles" localSheetId="3">'VRN - VEDLEJŠÍ ROZPOČTOVÉ...'!$124:$124</definedName>
  </definedNames>
  <calcPr/>
</workbook>
</file>

<file path=xl/calcChain.xml><?xml version="1.0" encoding="utf-8"?>
<calcChain xmlns="http://schemas.openxmlformats.org/spreadsheetml/2006/main">
  <c i="4" l="1" r="J37"/>
  <c r="J36"/>
  <c i="1" r="AY99"/>
  <c i="4" r="J35"/>
  <c i="1" r="AX99"/>
  <c i="4"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3" r="J39"/>
  <c r="J38"/>
  <c i="1" r="AY98"/>
  <c i="3" r="J37"/>
  <c i="1" r="AX98"/>
  <c i="3"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2"/>
  <c r="BH362"/>
  <c r="BG362"/>
  <c r="BF362"/>
  <c r="T362"/>
  <c r="T361"/>
  <c r="R362"/>
  <c r="R361"/>
  <c r="P362"/>
  <c r="P361"/>
  <c r="BI358"/>
  <c r="BH358"/>
  <c r="BG358"/>
  <c r="BF358"/>
  <c r="T358"/>
  <c r="R358"/>
  <c r="P358"/>
  <c r="BI356"/>
  <c r="BH356"/>
  <c r="BG356"/>
  <c r="BF356"/>
  <c r="T356"/>
  <c r="R356"/>
  <c r="P356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31"/>
  <c r="BH331"/>
  <c r="BG331"/>
  <c r="BF331"/>
  <c r="T331"/>
  <c r="R331"/>
  <c r="P331"/>
  <c r="BI329"/>
  <c r="BH329"/>
  <c r="BG329"/>
  <c r="BF329"/>
  <c r="T329"/>
  <c r="R329"/>
  <c r="P329"/>
  <c r="BI322"/>
  <c r="BH322"/>
  <c r="BG322"/>
  <c r="BF322"/>
  <c r="T322"/>
  <c r="R322"/>
  <c r="P322"/>
  <c r="BI320"/>
  <c r="BH320"/>
  <c r="BG320"/>
  <c r="BF320"/>
  <c r="T320"/>
  <c r="R320"/>
  <c r="P320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5"/>
  <c r="BH265"/>
  <c r="BG265"/>
  <c r="BF265"/>
  <c r="T265"/>
  <c r="R265"/>
  <c r="P265"/>
  <c r="BI258"/>
  <c r="BH258"/>
  <c r="BG258"/>
  <c r="BF258"/>
  <c r="T258"/>
  <c r="R258"/>
  <c r="P258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0"/>
  <c r="BH230"/>
  <c r="BG230"/>
  <c r="BF230"/>
  <c r="T230"/>
  <c r="R230"/>
  <c r="P23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128"/>
  <c r="J19"/>
  <c r="J14"/>
  <c r="J91"/>
  <c r="E7"/>
  <c r="E119"/>
  <c i="2" r="J387"/>
  <c r="J345"/>
  <c r="J39"/>
  <c r="J38"/>
  <c i="1" r="AY96"/>
  <c i="2" r="J37"/>
  <c i="1" r="AX96"/>
  <c i="2" r="J110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J106"/>
  <c r="BI343"/>
  <c r="BH343"/>
  <c r="BG343"/>
  <c r="BF343"/>
  <c r="T343"/>
  <c r="T342"/>
  <c r="R343"/>
  <c r="R342"/>
  <c r="P343"/>
  <c r="P342"/>
  <c r="BI339"/>
  <c r="BH339"/>
  <c r="BG339"/>
  <c r="BF339"/>
  <c r="T339"/>
  <c r="R339"/>
  <c r="P339"/>
  <c r="BI337"/>
  <c r="BH337"/>
  <c r="BG337"/>
  <c r="BF337"/>
  <c r="T337"/>
  <c r="R337"/>
  <c r="P337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18"/>
  <c r="BH318"/>
  <c r="BG318"/>
  <c r="BF318"/>
  <c r="T318"/>
  <c r="R318"/>
  <c r="P318"/>
  <c r="BI316"/>
  <c r="BH316"/>
  <c r="BG316"/>
  <c r="BF316"/>
  <c r="T316"/>
  <c r="R316"/>
  <c r="P316"/>
  <c r="BI310"/>
  <c r="BH310"/>
  <c r="BG310"/>
  <c r="BF310"/>
  <c r="T310"/>
  <c r="R310"/>
  <c r="P310"/>
  <c r="BI308"/>
  <c r="BH308"/>
  <c r="BG308"/>
  <c r="BF308"/>
  <c r="T308"/>
  <c r="R308"/>
  <c r="P308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3"/>
  <c r="BH273"/>
  <c r="BG273"/>
  <c r="BF273"/>
  <c r="T273"/>
  <c r="R273"/>
  <c r="P273"/>
  <c r="BI267"/>
  <c r="BH267"/>
  <c r="BG267"/>
  <c r="BF267"/>
  <c r="T267"/>
  <c r="R267"/>
  <c r="P267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19"/>
  <c r="BH219"/>
  <c r="BG219"/>
  <c r="BF219"/>
  <c r="T219"/>
  <c r="R219"/>
  <c r="P219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7"/>
  <c r="BH147"/>
  <c r="BG147"/>
  <c r="BF147"/>
  <c r="T147"/>
  <c r="R147"/>
  <c r="P147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129"/>
  <c r="J19"/>
  <c r="J14"/>
  <c r="J126"/>
  <c r="E7"/>
  <c r="E120"/>
  <c i="1" r="L90"/>
  <c r="AM90"/>
  <c r="AM89"/>
  <c r="L89"/>
  <c r="AM87"/>
  <c r="L87"/>
  <c r="L85"/>
  <c r="L84"/>
  <c i="2" r="BK343"/>
  <c r="J289"/>
  <c r="J176"/>
  <c r="BK371"/>
  <c r="J331"/>
  <c r="BK282"/>
  <c r="BK135"/>
  <c r="BK356"/>
  <c r="J219"/>
  <c r="BK136"/>
  <c r="J371"/>
  <c r="J318"/>
  <c r="BK256"/>
  <c r="BK137"/>
  <c r="BK349"/>
  <c r="J293"/>
  <c r="J249"/>
  <c r="J255"/>
  <c r="J137"/>
  <c r="J158"/>
  <c i="3" r="BK398"/>
  <c r="J362"/>
  <c r="BK285"/>
  <c r="J276"/>
  <c r="J188"/>
  <c r="BK134"/>
  <c r="J331"/>
  <c r="BK294"/>
  <c r="BK252"/>
  <c r="BK162"/>
  <c r="J387"/>
  <c r="BK345"/>
  <c r="BK358"/>
  <c r="BK303"/>
  <c r="BK190"/>
  <c r="J139"/>
  <c r="BK331"/>
  <c r="BK265"/>
  <c r="J182"/>
  <c r="J413"/>
  <c r="BK287"/>
  <c r="J218"/>
  <c r="BK184"/>
  <c r="J343"/>
  <c r="BK216"/>
  <c r="BK176"/>
  <c r="J208"/>
  <c r="BK182"/>
  <c r="BK135"/>
  <c i="4" r="BK132"/>
  <c r="J136"/>
  <c i="2" r="J368"/>
  <c r="BK300"/>
  <c r="BK257"/>
  <c r="BK154"/>
  <c r="J366"/>
  <c r="BK351"/>
  <c r="BK297"/>
  <c r="BK267"/>
  <c r="J383"/>
  <c r="BK329"/>
  <c r="J189"/>
  <c r="BK147"/>
  <c r="BK383"/>
  <c r="J343"/>
  <c r="BK280"/>
  <c r="BK178"/>
  <c r="J362"/>
  <c r="BK318"/>
  <c r="J257"/>
  <c i="1" r="AS97"/>
  <c i="2" r="BK185"/>
  <c r="BK172"/>
  <c i="3" r="BK399"/>
  <c r="J372"/>
  <c r="BK284"/>
  <c r="BK214"/>
  <c r="J399"/>
  <c r="J356"/>
  <c r="J285"/>
  <c r="J212"/>
  <c r="BK137"/>
  <c r="BK373"/>
  <c r="J385"/>
  <c r="BK356"/>
  <c r="BK282"/>
  <c r="J189"/>
  <c r="J402"/>
  <c r="J358"/>
  <c r="J239"/>
  <c r="J190"/>
  <c r="J308"/>
  <c r="J279"/>
  <c r="J216"/>
  <c r="BK183"/>
  <c r="BK366"/>
  <c r="J247"/>
  <c r="BK178"/>
  <c r="J265"/>
  <c r="BK189"/>
  <c r="J137"/>
  <c i="4" r="J130"/>
  <c r="BK134"/>
  <c i="2" r="J172"/>
  <c r="J136"/>
  <c i="3" r="J383"/>
  <c r="J349"/>
  <c r="J281"/>
  <c r="BK212"/>
  <c r="BK168"/>
  <c r="BK377"/>
  <c r="BK322"/>
  <c r="J287"/>
  <c r="J245"/>
  <c r="J193"/>
  <c r="BK136"/>
  <c r="BK365"/>
  <c r="BK380"/>
  <c r="BK329"/>
  <c r="BK242"/>
  <c r="J162"/>
  <c r="BK394"/>
  <c r="BK349"/>
  <c r="BK276"/>
  <c r="J160"/>
  <c r="J294"/>
  <c r="J242"/>
  <c r="BK193"/>
  <c r="J174"/>
  <c r="J374"/>
  <c r="BK245"/>
  <c r="J168"/>
  <c r="J185"/>
  <c i="4" r="BK143"/>
  <c r="BK127"/>
  <c i="2" r="BK379"/>
  <c r="J316"/>
  <c r="BK252"/>
  <c r="J135"/>
  <c r="J360"/>
  <c r="BK295"/>
  <c r="BK158"/>
  <c r="BK358"/>
  <c r="BK308"/>
  <c r="BK156"/>
  <c r="J380"/>
  <c r="BK327"/>
  <c r="BK165"/>
  <c r="J351"/>
  <c r="BK316"/>
  <c r="J273"/>
  <c r="BK183"/>
  <c r="BK219"/>
  <c r="J165"/>
  <c i="3" r="BK413"/>
  <c r="J366"/>
  <c r="J322"/>
  <c r="BK202"/>
  <c r="J144"/>
  <c r="BK372"/>
  <c r="J305"/>
  <c r="J284"/>
  <c r="BK230"/>
  <c r="J151"/>
  <c r="BK391"/>
  <c r="BK389"/>
  <c r="J371"/>
  <c r="BK288"/>
  <c r="BK186"/>
  <c r="BK387"/>
  <c r="J282"/>
  <c r="J180"/>
  <c r="BK297"/>
  <c r="BK247"/>
  <c r="BK210"/>
  <c r="BK409"/>
  <c r="BK281"/>
  <c r="J192"/>
  <c r="J210"/>
  <c r="J178"/>
  <c i="4" r="BK136"/>
  <c r="J143"/>
  <c i="2" r="J376"/>
  <c r="BK337"/>
  <c r="J282"/>
  <c r="BK174"/>
  <c r="BK353"/>
  <c r="J300"/>
  <c r="J260"/>
  <c r="BK347"/>
  <c r="BK249"/>
  <c r="J181"/>
  <c r="J372"/>
  <c r="J347"/>
  <c r="J267"/>
  <c r="J385"/>
  <c r="BK331"/>
  <c r="J256"/>
  <c r="J252"/>
  <c r="J180"/>
  <c i="3" r="BK410"/>
  <c r="J380"/>
  <c r="J286"/>
  <c r="J274"/>
  <c r="BK187"/>
  <c r="BK383"/>
  <c r="BK367"/>
  <c r="BK299"/>
  <c r="J272"/>
  <c r="BK194"/>
  <c r="J140"/>
  <c r="J135"/>
  <c r="BK371"/>
  <c r="J382"/>
  <c r="BK343"/>
  <c r="BK280"/>
  <c r="BK140"/>
  <c r="BK374"/>
  <c r="BK290"/>
  <c r="BK206"/>
  <c r="J134"/>
  <c r="BK283"/>
  <c r="BK192"/>
  <c r="BK139"/>
  <c r="J391"/>
  <c r="J206"/>
  <c r="BK174"/>
  <c r="BK200"/>
  <c r="J176"/>
  <c i="4" r="J141"/>
  <c r="J127"/>
  <c r="J139"/>
  <c i="2" r="J358"/>
  <c r="J287"/>
  <c r="BK140"/>
  <c r="BK362"/>
  <c r="J329"/>
  <c r="BK273"/>
  <c r="BK380"/>
  <c r="BK339"/>
  <c r="J187"/>
  <c r="BK386"/>
  <c r="J356"/>
  <c r="J295"/>
  <c r="BK189"/>
  <c r="BK376"/>
  <c r="J339"/>
  <c r="J308"/>
  <c r="J147"/>
  <c r="BK260"/>
  <c r="J156"/>
  <c r="J140"/>
  <c i="3" r="J412"/>
  <c r="BK382"/>
  <c r="J345"/>
  <c r="BK279"/>
  <c r="BK191"/>
  <c r="J136"/>
  <c r="J369"/>
  <c r="J320"/>
  <c r="BK286"/>
  <c r="J214"/>
  <c r="BK158"/>
  <c r="J405"/>
  <c r="BK407"/>
  <c r="J379"/>
  <c r="BK305"/>
  <c r="BK249"/>
  <c r="J183"/>
  <c r="J398"/>
  <c r="BK308"/>
  <c r="J198"/>
  <c r="BK151"/>
  <c r="BK412"/>
  <c r="J288"/>
  <c r="J230"/>
  <c r="BK142"/>
  <c r="BK292"/>
  <c r="BK180"/>
  <c r="J141"/>
  <c r="J191"/>
  <c i="4" r="BK141"/>
  <c i="2" r="BK366"/>
  <c r="BK293"/>
  <c r="BK181"/>
  <c r="J379"/>
  <c r="J348"/>
  <c r="BK287"/>
  <c r="J386"/>
  <c r="J349"/>
  <c r="BK284"/>
  <c r="J138"/>
  <c r="BK360"/>
  <c r="J310"/>
  <c r="BK182"/>
  <c r="BK368"/>
  <c r="BK348"/>
  <c r="J280"/>
  <c r="BK187"/>
  <c i="1" r="AS95"/>
  <c i="2" r="J178"/>
  <c r="BK176"/>
  <c r="BK138"/>
  <c i="3" r="BK376"/>
  <c r="J283"/>
  <c r="BK218"/>
  <c r="J184"/>
  <c r="BK379"/>
  <c r="BK362"/>
  <c r="J297"/>
  <c r="BK258"/>
  <c r="BK204"/>
  <c r="J138"/>
  <c r="BK385"/>
  <c r="BK402"/>
  <c r="J373"/>
  <c r="BK301"/>
  <c r="J194"/>
  <c r="J142"/>
  <c r="J389"/>
  <c r="J299"/>
  <c r="BK208"/>
  <c r="BK141"/>
  <c r="J303"/>
  <c r="J277"/>
  <c r="BK185"/>
  <c r="BK369"/>
  <c r="J252"/>
  <c r="J202"/>
  <c r="BK144"/>
  <c r="BK198"/>
  <c r="BK160"/>
  <c i="4" r="BK139"/>
  <c r="BK137"/>
  <c r="J132"/>
  <c i="2" r="BK354"/>
  <c r="J297"/>
  <c r="J185"/>
  <c r="BK372"/>
  <c r="J337"/>
  <c r="BK289"/>
  <c r="BK180"/>
  <c r="J364"/>
  <c r="J327"/>
  <c r="J182"/>
  <c r="BK385"/>
  <c r="J354"/>
  <c r="J284"/>
  <c r="J183"/>
  <c r="J353"/>
  <c r="BK310"/>
  <c r="BK255"/>
  <c r="BK364"/>
  <c r="J174"/>
  <c r="J154"/>
  <c i="3" r="BK405"/>
  <c r="J377"/>
  <c r="J301"/>
  <c r="J280"/>
  <c r="J200"/>
  <c r="J409"/>
  <c r="J329"/>
  <c r="J290"/>
  <c r="BK239"/>
  <c r="J186"/>
  <c r="J410"/>
  <c r="J367"/>
  <c r="J376"/>
  <c r="BK320"/>
  <c r="BK274"/>
  <c r="J187"/>
  <c r="J407"/>
  <c r="J365"/>
  <c r="J258"/>
  <c r="J196"/>
  <c r="BK138"/>
  <c r="J292"/>
  <c r="J249"/>
  <c r="BK188"/>
  <c r="J394"/>
  <c r="BK272"/>
  <c r="J204"/>
  <c r="BK277"/>
  <c r="BK196"/>
  <c r="J158"/>
  <c i="4" r="J134"/>
  <c r="J137"/>
  <c r="BK130"/>
  <c i="2" l="1" r="BK134"/>
  <c r="J134"/>
  <c r="J100"/>
  <c r="R299"/>
  <c r="R370"/>
  <c r="T299"/>
  <c r="T370"/>
  <c r="BK299"/>
  <c r="J299"/>
  <c r="J104"/>
  <c r="BK370"/>
  <c r="J370"/>
  <c r="J108"/>
  <c i="3" r="T133"/>
  <c r="BK307"/>
  <c r="J307"/>
  <c r="J104"/>
  <c r="R364"/>
  <c r="BK411"/>
  <c r="J411"/>
  <c r="J109"/>
  <c i="2" r="BK279"/>
  <c r="J279"/>
  <c r="J101"/>
  <c r="P286"/>
  <c r="T294"/>
  <c r="R346"/>
  <c r="BK384"/>
  <c r="J384"/>
  <c r="J109"/>
  <c i="3" r="BK133"/>
  <c r="J133"/>
  <c r="J100"/>
  <c r="BK289"/>
  <c r="J289"/>
  <c r="J101"/>
  <c r="R307"/>
  <c r="P393"/>
  <c r="R408"/>
  <c i="2" r="P279"/>
  <c r="BK286"/>
  <c r="J286"/>
  <c r="J102"/>
  <c r="BK294"/>
  <c r="J294"/>
  <c r="J103"/>
  <c r="P346"/>
  <c r="P384"/>
  <c i="3" r="T289"/>
  <c r="P307"/>
  <c r="T364"/>
  <c r="BK408"/>
  <c r="J408"/>
  <c r="J108"/>
  <c r="R411"/>
  <c i="4" r="BK135"/>
  <c r="J135"/>
  <c r="J102"/>
  <c i="2" r="R134"/>
  <c r="R279"/>
  <c r="R286"/>
  <c r="P294"/>
  <c r="BK346"/>
  <c r="J346"/>
  <c r="J107"/>
  <c r="R384"/>
  <c i="3" r="P133"/>
  <c r="R289"/>
  <c r="T307"/>
  <c r="BK393"/>
  <c r="J393"/>
  <c r="J107"/>
  <c r="P408"/>
  <c r="T411"/>
  <c i="4" r="T135"/>
  <c r="T128"/>
  <c r="T125"/>
  <c i="2" r="P134"/>
  <c r="P133"/>
  <c r="P132"/>
  <c i="1" r="AU96"/>
  <c i="2" r="P299"/>
  <c r="P370"/>
  <c i="3" r="R133"/>
  <c r="R132"/>
  <c r="R131"/>
  <c r="BK296"/>
  <c r="J296"/>
  <c r="J102"/>
  <c r="R296"/>
  <c r="BK302"/>
  <c r="J302"/>
  <c r="J103"/>
  <c r="R302"/>
  <c r="BK364"/>
  <c r="J364"/>
  <c r="J106"/>
  <c r="R393"/>
  <c r="T408"/>
  <c i="4" r="P135"/>
  <c r="P128"/>
  <c r="P125"/>
  <c i="1" r="AU99"/>
  <c i="2" r="T134"/>
  <c r="T133"/>
  <c r="T132"/>
  <c r="T279"/>
  <c r="T286"/>
  <c r="R294"/>
  <c r="T346"/>
  <c r="T384"/>
  <c i="3" r="P289"/>
  <c r="P296"/>
  <c r="T296"/>
  <c r="P302"/>
  <c r="T302"/>
  <c r="P364"/>
  <c r="T393"/>
  <c r="P411"/>
  <c i="4" r="R135"/>
  <c r="R128"/>
  <c r="R125"/>
  <c i="2" r="BK342"/>
  <c r="J342"/>
  <c r="J105"/>
  <c i="3" r="BK361"/>
  <c r="J361"/>
  <c r="J105"/>
  <c i="4" r="BK129"/>
  <c r="J129"/>
  <c r="J99"/>
  <c r="BK133"/>
  <c r="J133"/>
  <c r="J101"/>
  <c r="BK126"/>
  <c r="J126"/>
  <c r="J97"/>
  <c r="BK140"/>
  <c r="J140"/>
  <c r="J104"/>
  <c r="BK131"/>
  <c r="J131"/>
  <c r="J100"/>
  <c r="BK138"/>
  <c r="J138"/>
  <c r="J103"/>
  <c r="BK142"/>
  <c r="J142"/>
  <c r="J105"/>
  <c r="E115"/>
  <c r="F92"/>
  <c r="J89"/>
  <c r="BE132"/>
  <c r="BE141"/>
  <c r="BE136"/>
  <c r="BE127"/>
  <c r="BE139"/>
  <c r="BE143"/>
  <c i="3" r="BK132"/>
  <c r="J132"/>
  <c r="J99"/>
  <c i="4" r="BE130"/>
  <c r="BE134"/>
  <c r="BE137"/>
  <c i="3" r="F94"/>
  <c r="J125"/>
  <c r="BE178"/>
  <c r="BE180"/>
  <c r="BE187"/>
  <c r="BE272"/>
  <c r="BE274"/>
  <c r="BE134"/>
  <c r="BE136"/>
  <c r="BE140"/>
  <c r="BE162"/>
  <c r="BE176"/>
  <c r="BE193"/>
  <c r="BE212"/>
  <c r="BE214"/>
  <c r="BE230"/>
  <c r="BE258"/>
  <c r="BE265"/>
  <c r="BE280"/>
  <c r="BE283"/>
  <c r="BE290"/>
  <c r="BE371"/>
  <c r="BE385"/>
  <c r="BE399"/>
  <c r="BE402"/>
  <c r="BE407"/>
  <c r="BE144"/>
  <c r="BE191"/>
  <c r="BE245"/>
  <c r="BE285"/>
  <c r="BE286"/>
  <c r="BE301"/>
  <c r="BE305"/>
  <c r="E85"/>
  <c r="BE137"/>
  <c r="BE186"/>
  <c r="BE188"/>
  <c r="BE192"/>
  <c r="BE242"/>
  <c r="BE249"/>
  <c r="BE284"/>
  <c r="BE331"/>
  <c r="BE345"/>
  <c r="BE356"/>
  <c r="BE362"/>
  <c r="BE373"/>
  <c r="BE391"/>
  <c r="BE409"/>
  <c r="BE168"/>
  <c r="BE184"/>
  <c r="BE185"/>
  <c r="BE204"/>
  <c r="BE239"/>
  <c r="BE252"/>
  <c r="BE279"/>
  <c r="BE281"/>
  <c r="BE287"/>
  <c r="BE349"/>
  <c r="BE366"/>
  <c r="BE367"/>
  <c r="BE369"/>
  <c r="BE377"/>
  <c r="BE383"/>
  <c r="BE387"/>
  <c r="BE405"/>
  <c r="BE343"/>
  <c r="BE372"/>
  <c r="BE398"/>
  <c r="BE139"/>
  <c r="BE141"/>
  <c r="BE142"/>
  <c r="BE160"/>
  <c r="BE174"/>
  <c r="BE196"/>
  <c r="BE198"/>
  <c r="BE200"/>
  <c r="BE202"/>
  <c r="BE206"/>
  <c r="BE208"/>
  <c r="BE210"/>
  <c r="BE218"/>
  <c r="BE247"/>
  <c r="BE276"/>
  <c r="BE288"/>
  <c r="BE292"/>
  <c r="BE297"/>
  <c r="BE303"/>
  <c r="BE308"/>
  <c r="BE358"/>
  <c r="BE374"/>
  <c r="BE376"/>
  <c r="BE380"/>
  <c r="BE382"/>
  <c r="BE389"/>
  <c i="2" r="BK133"/>
  <c r="J133"/>
  <c r="J99"/>
  <c i="3" r="BE135"/>
  <c r="BE138"/>
  <c r="BE151"/>
  <c r="BE158"/>
  <c r="BE182"/>
  <c r="BE183"/>
  <c r="BE189"/>
  <c r="BE190"/>
  <c r="BE194"/>
  <c r="BE216"/>
  <c r="BE277"/>
  <c r="BE282"/>
  <c r="BE294"/>
  <c r="BE299"/>
  <c r="BE320"/>
  <c r="BE322"/>
  <c r="BE329"/>
  <c r="BE365"/>
  <c r="BE379"/>
  <c r="BE394"/>
  <c r="BE410"/>
  <c r="BE412"/>
  <c r="BE413"/>
  <c i="2" r="F94"/>
  <c r="BE147"/>
  <c r="BE310"/>
  <c r="E85"/>
  <c r="BE135"/>
  <c r="BE136"/>
  <c r="BE140"/>
  <c r="BE187"/>
  <c r="BE189"/>
  <c r="BE137"/>
  <c r="BE138"/>
  <c r="BE154"/>
  <c r="BE158"/>
  <c r="BE165"/>
  <c r="BE172"/>
  <c r="BE182"/>
  <c r="BE252"/>
  <c r="BE267"/>
  <c r="BE273"/>
  <c r="BE289"/>
  <c r="BE297"/>
  <c r="BE300"/>
  <c r="BE329"/>
  <c r="BE383"/>
  <c r="BE176"/>
  <c r="BE181"/>
  <c r="BE255"/>
  <c r="BE282"/>
  <c r="BE293"/>
  <c r="BE331"/>
  <c r="BE337"/>
  <c r="BE343"/>
  <c r="BE349"/>
  <c r="BE353"/>
  <c r="BE358"/>
  <c r="BE362"/>
  <c r="BE368"/>
  <c r="BE372"/>
  <c r="BE379"/>
  <c r="BE380"/>
  <c r="J91"/>
  <c r="BE174"/>
  <c r="BE185"/>
  <c r="BE287"/>
  <c r="BE318"/>
  <c r="BE348"/>
  <c r="BE360"/>
  <c r="BE366"/>
  <c r="BE371"/>
  <c r="BE376"/>
  <c r="BE385"/>
  <c r="BE386"/>
  <c r="BE257"/>
  <c r="BE280"/>
  <c r="BE316"/>
  <c r="BE327"/>
  <c r="BE339"/>
  <c r="BE354"/>
  <c r="BE364"/>
  <c r="BE156"/>
  <c r="BE178"/>
  <c r="BE180"/>
  <c r="BE183"/>
  <c r="BE219"/>
  <c r="BE249"/>
  <c r="BE256"/>
  <c r="BE260"/>
  <c r="BE284"/>
  <c r="BE295"/>
  <c r="BE308"/>
  <c r="BE347"/>
  <c r="BE351"/>
  <c r="BE356"/>
  <c i="1" r="AU95"/>
  <c i="2" r="J36"/>
  <c i="1" r="AW96"/>
  <c i="4" r="F34"/>
  <c i="1" r="BA99"/>
  <c i="4" r="F37"/>
  <c i="1" r="BD99"/>
  <c i="3" r="F36"/>
  <c i="1" r="BA98"/>
  <c r="BA97"/>
  <c r="AW97"/>
  <c i="4" r="F36"/>
  <c i="1" r="BC99"/>
  <c i="2" r="F36"/>
  <c i="1" r="BA96"/>
  <c r="BA95"/>
  <c r="AW95"/>
  <c i="3" r="F37"/>
  <c i="1" r="BB98"/>
  <c r="BB97"/>
  <c r="AX97"/>
  <c r="AS94"/>
  <c i="3" r="J36"/>
  <c i="1" r="AW98"/>
  <c i="4" r="J34"/>
  <c i="1" r="AW99"/>
  <c i="4" r="F35"/>
  <c i="1" r="BB99"/>
  <c i="2" r="F39"/>
  <c i="1" r="BD96"/>
  <c r="BD95"/>
  <c i="3" r="F39"/>
  <c i="1" r="BD98"/>
  <c r="BD97"/>
  <c i="2" r="F38"/>
  <c i="1" r="BC96"/>
  <c r="BC95"/>
  <c i="3" r="F38"/>
  <c i="1" r="BC98"/>
  <c r="BC97"/>
  <c r="AY97"/>
  <c i="2" r="F37"/>
  <c i="1" r="BB96"/>
  <c r="BB95"/>
  <c i="3" l="1" r="P132"/>
  <c r="P131"/>
  <c i="1" r="AU98"/>
  <c i="2" r="R133"/>
  <c r="R132"/>
  <c i="3" r="T132"/>
  <c r="T131"/>
  <c i="4" r="BK128"/>
  <c r="J128"/>
  <c r="J98"/>
  <c i="3" r="BK131"/>
  <c r="J131"/>
  <c r="J98"/>
  <c i="2" r="BK132"/>
  <c r="J132"/>
  <c r="J98"/>
  <c i="1" r="AU97"/>
  <c r="AY95"/>
  <c r="AX95"/>
  <c i="2" r="F35"/>
  <c i="1" r="AZ96"/>
  <c r="AZ95"/>
  <c r="AV95"/>
  <c r="AT95"/>
  <c i="2" r="J35"/>
  <c i="1" r="AV96"/>
  <c r="AT96"/>
  <c i="3" r="J35"/>
  <c i="1" r="AV98"/>
  <c r="AT98"/>
  <c i="3" r="F35"/>
  <c i="1" r="AZ98"/>
  <c r="AZ97"/>
  <c r="AV97"/>
  <c r="AT97"/>
  <c i="4" r="F33"/>
  <c i="1" r="AZ99"/>
  <c i="4" r="J33"/>
  <c i="1" r="AV99"/>
  <c r="AT99"/>
  <c r="BB94"/>
  <c r="AX94"/>
  <c r="BD94"/>
  <c r="W33"/>
  <c r="BA94"/>
  <c r="W30"/>
  <c r="BC94"/>
  <c r="AY94"/>
  <c i="4" l="1" r="BK125"/>
  <c r="J125"/>
  <c i="1" r="AU94"/>
  <c i="4" r="J30"/>
  <c i="1" r="AG99"/>
  <c r="W32"/>
  <c r="AZ94"/>
  <c r="W29"/>
  <c i="2" r="J32"/>
  <c i="1" r="AG96"/>
  <c r="AG95"/>
  <c i="3" r="J32"/>
  <c i="1" r="AG98"/>
  <c r="AG97"/>
  <c r="AN97"/>
  <c r="W31"/>
  <c r="AW94"/>
  <c r="AK30"/>
  <c i="4" l="1" r="J39"/>
  <c r="J96"/>
  <c i="3" r="J41"/>
  <c i="1" r="AN98"/>
  <c i="2" r="J41"/>
  <c i="1" r="AN96"/>
  <c r="AN95"/>
  <c r="AN99"/>
  <c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<sst xmlns="http://schemas.openxmlformats.org/spreadsheetml/2006/main">
  <si>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</si>
  <si>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</si>
  <si>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</si>
  <si>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</si>
  <si>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{e581a345-34ff-4c1a-b058-78287930b10b}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</si>
  <si>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</si>
  <si>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</si>
  <si>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</si>
  <si>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</si>
  <si>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</si>
  <si>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</si>
  <si>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</si>
  <si>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</si>
  <si>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</si>
  <si>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GI21-11-23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</si>
  <si>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</si>
  <si>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</si>
  <si>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C1 a C2, Světlík</t>
  </si>
  <si>
    <t>KSO:</t>
  </si>
  <si>
    <t>CC-CZ:</t>
  </si>
  <si>
    <t>Místo:</t>
  </si>
  <si>
    <t>Světlík</t>
  </si>
  <si>
    <t>Datum:</t>
  </si>
  <si>
    <t>23. 11. 2021</t>
  </si>
  <si>
    <t>Zadavatel:</t>
  </si>
  <si>
    <t>IČ:</t>
  </si>
  <si>
    <t>01312774</t>
  </si>
  <si>
    <t>Státní pozemkový úřad</t>
  </si>
  <si>
    <t>DIČ:</t>
  </si>
  <si>
    <t>Uchazeč:</t>
  </si>
  <si>
    <t>Vyplň údaj</t>
  </si>
  <si>
    <t>Projektant:</t>
  </si>
  <si>
    <t>25166891</t>
  </si>
  <si>
    <t>Ging s.r.o.</t>
  </si>
  <si>
    <t>CZ25166891</t>
  </si>
  <si>
    <t>True</t>
  </si>
  <si>
    <t>Zpracovatel:</t>
  </si>
  <si>
    <t>lacko.ondrej@seznam.cz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</si>
  <si>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</si>
  <si>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</si>
  <si>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</si>
  <si>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</si>
  <si>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</si>
  <si>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</si>
  <si>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</si>
  <si>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</si>
  <si>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</si>
  <si>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</si>
  <si>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</si>
  <si>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</si>
  <si>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</si>
  <si>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</si>
  <si>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</si>
  <si>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</si>
  <si>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</si>
  <si>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</si>
  <si>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</si>
  <si>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</si>
  <si>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</si>
  <si>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</si>
  <si>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</si>
  <si>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</si>
  <si>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</si>
  <si>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</si>
  <si>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</si>
  <si>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</si>
  <si>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</si>
  <si>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</si>
  <si>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</si>
  <si>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</si>
  <si>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</si>
  <si>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</si>
  <si>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</si>
  <si>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</si>
  <si>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</si>
  <si>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</si>
  <si>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</si>
  <si>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</si>
  <si>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</si>
  <si>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</si>
  <si>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</si>
  <si>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</si>
  <si>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</si>
  <si>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C1</t>
  </si>
  <si>
    <t>POLNÍ CESTA C1</t>
  </si>
  <si>
    <t>STA</t>
  </si>
  <si>
    <t>1</t>
  </si>
  <si>
    <t>{c8252cd2-0d5b-44c4-95c1-08c4bbc47d90}</t>
  </si>
  <si>
    <t>2</t>
  </si>
  <si>
    <t>/</t>
  </si>
  <si>
    <t>C1-1</t>
  </si>
  <si>
    <t>POLNÍ CESTA C1 - STAVEBNÍ ČÁST</t>
  </si>
  <si>
    <t>Soupis</t>
  </si>
  <si>
    <t>{812f90b9-3910-48dc-aed5-71a1f9e78a21}</t>
  </si>
  <si>
    <t>C2</t>
  </si>
  <si>
    <t>POLNÍ CESTA C2</t>
  </si>
  <si>
    <t>{2e25b6a8-f8a9-407f-9f41-1056cd6bd4c3}</t>
  </si>
  <si>
    <t>C2-1</t>
  </si>
  <si>
    <t>POLNÍ CESTA C2 - STAVEBNÍ ČÁST</t>
  </si>
  <si>
    <t>{db19ada5-7c76-4602-b9c8-91fe4b59d4f9}</t>
  </si>
  <si>
    <t>VRN</t>
  </si>
  <si>
    <t>VEDLEJŠÍ ROZPOČTOVÉ NÁKLADY</t>
  </si>
  <si>
    <t>{a8c9e065-d032-4cd5-8dad-db2437d57569}</t>
  </si>
  <si>
    <t>KRYCÍ LIST SOUPISU PRACÍ</t>
  </si>
  <si>
    <t>Objekt:</t>
  </si>
  <si>
    <t>C1 - POLNÍ CESTA C1</t>
  </si>
  <si>
    <t>Soupis:</t>
  </si>
  <si>
    <t>C1-1 - POLNÍ CESTA C1 -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</si>
  <si>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</si>
  <si>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</si>
  <si>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</si>
  <si>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</si>
  <si>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</si>
  <si>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</si>
  <si>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</si>
  <si>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</si>
  <si>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</si>
  <si>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</si>
  <si>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</si>
  <si>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</si>
  <si>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</si>
  <si>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</si>
  <si>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</si>
  <si>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</si>
  <si>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</si>
  <si>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</si>
  <si>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</si>
  <si>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</si>
  <si>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</si>
  <si>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</si>
  <si>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</si>
  <si>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</si>
  <si>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</si>
  <si>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</si>
  <si>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</si>
  <si>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</si>
  <si>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</si>
  <si>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</si>
  <si>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</si>
  <si>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</si>
  <si>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</si>
  <si>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</si>
  <si>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</si>
  <si>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</si>
  <si>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</si>
  <si>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</si>
  <si>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4</t>
  </si>
  <si>
    <t>-310805515</t>
  </si>
  <si>
    <t>112101101</t>
  </si>
  <si>
    <t>Odstranění stromů listnatých průměru kmene přes 100 do 300 mm</t>
  </si>
  <si>
    <t>kus</t>
  </si>
  <si>
    <t>-799486912</t>
  </si>
  <si>
    <t>3</t>
  </si>
  <si>
    <t>112251101</t>
  </si>
  <si>
    <t>Odstranění pařezů D přes 100 do 300 mm</t>
  </si>
  <si>
    <t>1232221947</t>
  </si>
  <si>
    <t>113107222</t>
  </si>
  <si>
    <t>Odstranění podkladu z kameniva drceného tl přes 100 do 200 mm strojně pl přes 200 m2</t>
  </si>
  <si>
    <t>-440317222</t>
  </si>
  <si>
    <t>VV</t>
  </si>
  <si>
    <t>6042-58-7-30-45-40-43"stávající povrch z makadamu</t>
  </si>
  <si>
    <t>5</t>
  </si>
  <si>
    <t>122251106</t>
  </si>
  <si>
    <t>Odkopávky a prokopávky nezapažené v hornině třídy těžitelnosti I skupiny 3 objem do 5000 m3 strojně</t>
  </si>
  <si>
    <t>m3</t>
  </si>
  <si>
    <t>451581150</t>
  </si>
  <si>
    <t>107*0,49*0,5"mimo stávající vozovku</t>
  </si>
  <si>
    <t>(6042-107)*0,34*0,5"pod stávájící vozovkou</t>
  </si>
  <si>
    <t>(248+36+147+7+19+320+205+224+182+87+10+20+8+527+292+27+11+126+50+53+130+179+97+43)*0,5*0,49*0,5"pod krajnicemi</t>
  </si>
  <si>
    <t>(29+28+38+34+26+32+33+31+32+47+8+30+15+13)*0,49*0,5"sjezdy</t>
  </si>
  <si>
    <t>94*0,5*0,5"sanace</t>
  </si>
  <si>
    <t>Součet</t>
  </si>
  <si>
    <t>6</t>
  </si>
  <si>
    <t>122351106</t>
  </si>
  <si>
    <t>Odkopávky a prokopávky nezapažené v hornině třídy těžitelnosti II skupiny 4 objem do 5000 m3 strojně</t>
  </si>
  <si>
    <t>1621295320</t>
  </si>
  <si>
    <t>7</t>
  </si>
  <si>
    <t>124253100</t>
  </si>
  <si>
    <t>Vykopávky pro koryta vodotečí v hornině třídy těžitelnosti I skupiny 3 objem do 100 m3 strojně</t>
  </si>
  <si>
    <t>-750585237</t>
  </si>
  <si>
    <t>290"nové příkopy</t>
  </si>
  <si>
    <t>8</t>
  </si>
  <si>
    <t>124353100</t>
  </si>
  <si>
    <t>Vykopávky pro koryta vodotečí v hornině třídy těžitelnosti II skupiny 4 objem do 100 m3 strojně</t>
  </si>
  <si>
    <t>-1470817730</t>
  </si>
  <si>
    <t>9</t>
  </si>
  <si>
    <t>131251102</t>
  </si>
  <si>
    <t>Hloubení jam nezapažených v hornině třídy těžitelnosti I skupiny 3 objem do 50 m3 strojně</t>
  </si>
  <si>
    <t>449976428</t>
  </si>
  <si>
    <t>"propustky</t>
  </si>
  <si>
    <t>8,6*1,2*1,24*0,5</t>
  </si>
  <si>
    <t>9,94*1,2*1,24*0,5</t>
  </si>
  <si>
    <t>7,25*1,2*1,24*0,5</t>
  </si>
  <si>
    <t>7,46*1,2*1,24*0,5</t>
  </si>
  <si>
    <t>10</t>
  </si>
  <si>
    <t>131351102</t>
  </si>
  <si>
    <t>Hloubení jam nezapažených v hornině třídy těžitelnosti II skupiny 4 objem do 50 m3 strojně</t>
  </si>
  <si>
    <t>-1952779782</t>
  </si>
  <si>
    <t>11</t>
  </si>
  <si>
    <t>132251101</t>
  </si>
  <si>
    <t>Hloubení rýh nezapažených š do 800 mm v hornině třídy těžitelnosti I skupiny 3 objem do 20 m3 strojně</t>
  </si>
  <si>
    <t>2108392522</t>
  </si>
  <si>
    <t>(1,9*2+0,7)*0,3*0,7*8*0,5"čela propustků</t>
  </si>
  <si>
    <t>12</t>
  </si>
  <si>
    <t>132351101</t>
  </si>
  <si>
    <t>Hloubení rýh nezapažených š do 800 mm v hornině třídy těžitelnosti II skupiny 4 objem do 20 m3 strojně</t>
  </si>
  <si>
    <t>-1743562147</t>
  </si>
  <si>
    <t>13</t>
  </si>
  <si>
    <t>133212011</t>
  </si>
  <si>
    <t>Hloubení šachet v hornině třídy těžitelnosti I skupiny 3 plocha výkopu do 4 m2 ručně</t>
  </si>
  <si>
    <t>-460770024</t>
  </si>
  <si>
    <t>6*0,5*0,5*0,5*0,5"pro směrové sloupky</t>
  </si>
  <si>
    <t>14</t>
  </si>
  <si>
    <t>133312011</t>
  </si>
  <si>
    <t>Hloubení šachet v hornině třídy těžitelnosti II skupiny 4 plocha výkopu do 4 m2 ručně</t>
  </si>
  <si>
    <t>1455326008</t>
  </si>
  <si>
    <t>162201401</t>
  </si>
  <si>
    <t>Vodorovné přemístění větví stromů listnatých do 1 km D kmene přes 100 do 300 mm</t>
  </si>
  <si>
    <t>58915305</t>
  </si>
  <si>
    <t>16</t>
  </si>
  <si>
    <t>162201411</t>
  </si>
  <si>
    <t>Vodorovné přemístění kmenů stromů listnatých do 1 km D kmene přes 100 do 300 mm</t>
  </si>
  <si>
    <t>-1013436300</t>
  </si>
  <si>
    <t>17</t>
  </si>
  <si>
    <t>162201421</t>
  </si>
  <si>
    <t>Vodorovné přemístění pařezů do 1 km D přes 100 do 300 mm</t>
  </si>
  <si>
    <t>-765809684</t>
  </si>
  <si>
    <t>18</t>
  </si>
  <si>
    <t>162301931</t>
  </si>
  <si>
    <t>Příplatek k vodorovnému přemístění větví stromů listnatých D kmene přes 100 do 300 mm ZKD 1 km</t>
  </si>
  <si>
    <t>147494509</t>
  </si>
  <si>
    <t>2*9 'Přepočtené koeficientem množství</t>
  </si>
  <si>
    <t>19</t>
  </si>
  <si>
    <t>162301951</t>
  </si>
  <si>
    <t>Příplatek k vodorovnému přemístění kmenů stromů listnatých D kmene přes 100 do 300 mm ZKD 1 km</t>
  </si>
  <si>
    <t>-1814748950</t>
  </si>
  <si>
    <t>20</t>
  </si>
  <si>
    <t>162301971</t>
  </si>
  <si>
    <t>Příplatek k vodorovnému přemístění pařezů D přes 100 do 300 mm ZKD 1 km</t>
  </si>
  <si>
    <t>-1353549209</t>
  </si>
  <si>
    <t>162451106</t>
  </si>
  <si>
    <t>Vodorovné přemístění přes 1 500 do 2000 m výkopku/sypaniny z horniny třídy těžitelnosti I skupiny 1 až 3</t>
  </si>
  <si>
    <t>1771739525</t>
  </si>
  <si>
    <t>"ODVOZY NA MEZISKLÁDKU</t>
  </si>
  <si>
    <t>"ODKOPÁVKY</t>
  </si>
  <si>
    <t>Mezisoučet</t>
  </si>
  <si>
    <t>"PŘÍKOPY</t>
  </si>
  <si>
    <t>"ŠACHTY</t>
  </si>
  <si>
    <t>0,75*0,5</t>
  </si>
  <si>
    <t>"ODVOZY Z MEZISKLÁDKY ZPĚT NA STAVBU</t>
  </si>
  <si>
    <t>8,6*0,69*0,75*0,5</t>
  </si>
  <si>
    <t>9,94*0,69*0,75*0,5</t>
  </si>
  <si>
    <t>7,25*0,69*0,75*0,5</t>
  </si>
  <si>
    <t>7,46*0,69*0,75*0,5</t>
  </si>
  <si>
    <t>22</t>
  </si>
  <si>
    <t>162451126</t>
  </si>
  <si>
    <t>Vodorovné přemístění přes 1 500 do 2000 m výkopku/sypaniny z horniny třídy těžitelnosti II skupiny 4 a 5</t>
  </si>
  <si>
    <t>1093466144</t>
  </si>
  <si>
    <t>"ODVOZ NA MEZISKLÁDKU</t>
  </si>
  <si>
    <t>23</t>
  </si>
  <si>
    <t>162751117</t>
  </si>
  <si>
    <t>Vodorovné přemístění přes 9 000 do 10000 m výkopku/sypaniny z horniny třídy těžitelnosti I skupiny 1 až 3</t>
  </si>
  <si>
    <t>118703329</t>
  </si>
  <si>
    <t>P</t>
  </si>
  <si>
    <t>Poznámka k položce:_x000d_
PŘEDPOKLÁDANÁ VZDÁLENOST SKLÁDKY DO 10KM</t>
  </si>
  <si>
    <t>1856,56-8,603*2"odvoz na skládku</t>
  </si>
  <si>
    <t>24</t>
  </si>
  <si>
    <t>162751137</t>
  </si>
  <si>
    <t>Vodorovné přemístění přes 9 000 do 10000 m výkopku/sypaniny z horniny třídy těžitelnosti II skupiny 4 a 5</t>
  </si>
  <si>
    <t>306956140</t>
  </si>
  <si>
    <t>25</t>
  </si>
  <si>
    <t>167151111</t>
  </si>
  <si>
    <t>Nakládání výkopku z hornin třídy těžitelnosti I skupiny 1 až 3 přes 100 m3</t>
  </si>
  <si>
    <t>-957675435</t>
  </si>
  <si>
    <t>26</t>
  </si>
  <si>
    <t>167151112</t>
  </si>
  <si>
    <t>Nakládání výkopku z hornin třídy těžitelnosti II skupiny 4 a 5 přes 100 m3</t>
  </si>
  <si>
    <t>488426273</t>
  </si>
  <si>
    <t>27</t>
  </si>
  <si>
    <t>171201231</t>
  </si>
  <si>
    <t>Poplatek za uložení zeminy a kamení na recyklační skládce (skládkovné) kód odpadu 17 05 04</t>
  </si>
  <si>
    <t>t</t>
  </si>
  <si>
    <t>1770099071</t>
  </si>
  <si>
    <t>1862,854*2</t>
  </si>
  <si>
    <t>3725,708*1,8 'Přepočtené koeficientem množství</t>
  </si>
  <si>
    <t>28</t>
  </si>
  <si>
    <t>174251101</t>
  </si>
  <si>
    <t>Zásyp jam, šachet rýh nebo kolem objektů sypaninou bez zhutnění</t>
  </si>
  <si>
    <t>-1055793576</t>
  </si>
  <si>
    <t>8,6*0,69*0,75</t>
  </si>
  <si>
    <t>9,94*0,69*0,75</t>
  </si>
  <si>
    <t>7,25*0,69*0,75</t>
  </si>
  <si>
    <t>7,46*0,69*0,75</t>
  </si>
  <si>
    <t>29</t>
  </si>
  <si>
    <t>181912112</t>
  </si>
  <si>
    <t>Úprava pláně v hornině třídy těžitelnosti I skupiny 3 se zhutněním ručně</t>
  </si>
  <si>
    <t>1573776454</t>
  </si>
  <si>
    <t>6042*0,5"pod navrhovanou vozovkou</t>
  </si>
  <si>
    <t>(248+36+147+7+19+320+205+224+182+87+10+20+8+527+292+27+11+126+50+53+130+179+97+43)*0,5*0,5"pod krajnicemi</t>
  </si>
  <si>
    <t>94*0,5"sanace</t>
  </si>
  <si>
    <t>30</t>
  </si>
  <si>
    <t>181913112</t>
  </si>
  <si>
    <t>Úprava pláně v hornině třídy těžitelnosti II skupiny 4 se zhutněním ručně</t>
  </si>
  <si>
    <t>1006718191</t>
  </si>
  <si>
    <t>Zakládání</t>
  </si>
  <si>
    <t>31</t>
  </si>
  <si>
    <t>271572211</t>
  </si>
  <si>
    <t>Podsyp pod základové konstrukce se zhutněním z netříděného štěrkopísku</t>
  </si>
  <si>
    <t>2040791811</t>
  </si>
  <si>
    <t>(1,9*2+0,7)*0,3*0,1*8"čela propustků</t>
  </si>
  <si>
    <t>32</t>
  </si>
  <si>
    <t>274313611</t>
  </si>
  <si>
    <t>Základové pásy z betonu tř. C 16/20</t>
  </si>
  <si>
    <t>-1339444288</t>
  </si>
  <si>
    <t>(1,9*2+0,7)*0,3*0,6*8"čela propustků</t>
  </si>
  <si>
    <t>33</t>
  </si>
  <si>
    <t>275313611</t>
  </si>
  <si>
    <t>Základové patky z betonu tř. C 16/20</t>
  </si>
  <si>
    <t>-1270079737</t>
  </si>
  <si>
    <t>6*0,5*0,5*0,5"pro směrové sloupky</t>
  </si>
  <si>
    <t>Svislé a kompletní konstrukce</t>
  </si>
  <si>
    <t>34</t>
  </si>
  <si>
    <t>321311115</t>
  </si>
  <si>
    <t>Konstrukce vodních staveb z betonu prostého mrazuvzdorného tř. C 25/30</t>
  </si>
  <si>
    <t>1209326292</t>
  </si>
  <si>
    <t>(1,9*2+0,7)*0,3*0,5*8"beton.práhy propustků</t>
  </si>
  <si>
    <t>35</t>
  </si>
  <si>
    <t>321351010</t>
  </si>
  <si>
    <t>Bednění konstrukcí vodních staveb rovinné - zřízení</t>
  </si>
  <si>
    <t>1504476800</t>
  </si>
  <si>
    <t>(1,9*2+0,7)*2*0,5*8"beton.práhy propustků</t>
  </si>
  <si>
    <t>0,3*0,5*2*2*4</t>
  </si>
  <si>
    <t>36</t>
  </si>
  <si>
    <t>321352010</t>
  </si>
  <si>
    <t>Bednění konstrukcí vodních staveb rovinné - odstranění</t>
  </si>
  <si>
    <t>-460971651</t>
  </si>
  <si>
    <t>Vodorovné konstrukce</t>
  </si>
  <si>
    <t>37</t>
  </si>
  <si>
    <t>465512227</t>
  </si>
  <si>
    <t>Dlažba z lomového kamene na sucho se zalitím spár cementovou maltou tl 250 mm</t>
  </si>
  <si>
    <t>1278136687</t>
  </si>
  <si>
    <t>1*0,7*2*8"propustky</t>
  </si>
  <si>
    <t>38</t>
  </si>
  <si>
    <t>465517217</t>
  </si>
  <si>
    <t>Oprava dlažeb z lomového kamene na sucho se zalitím spár do 20 m2 bez dodání kamene tl 250 mm</t>
  </si>
  <si>
    <t>-1261053562</t>
  </si>
  <si>
    <t>1*0,7*2"oprava stáv.propustku</t>
  </si>
  <si>
    <t>Komunikace pozemní</t>
  </si>
  <si>
    <t>39</t>
  </si>
  <si>
    <t>564851111</t>
  </si>
  <si>
    <t>Podklad ze štěrkodrtě ŠD tl 150 mm</t>
  </si>
  <si>
    <t>144637909</t>
  </si>
  <si>
    <t>6042*2"pod navrhovanou vozovkou</t>
  </si>
  <si>
    <t>(248+36+147+7+19+320+205+224+182+87+10+20+8+527+292+27+11+126+50+53+130+179+97+43)*0,5*2"pod krajnicemi</t>
  </si>
  <si>
    <t>(29+28+38+34+26+32+33+31+32+47+8+30+15+13)*2"sjezdy</t>
  </si>
  <si>
    <t>15924*0,02"přesah mimo vozovku</t>
  </si>
  <si>
    <t>15924*0,02"ztratné</t>
  </si>
  <si>
    <t>40</t>
  </si>
  <si>
    <t>564861111</t>
  </si>
  <si>
    <t>Podklad ze štěrkodrtě ŠD tl 200 mm</t>
  </si>
  <si>
    <t>1116955269</t>
  </si>
  <si>
    <t>59,2"provizorní výšková úprava vozovky</t>
  </si>
  <si>
    <t>41</t>
  </si>
  <si>
    <t>573211107</t>
  </si>
  <si>
    <t>Postřik živičný spojovací z asfaltu v množství 0,30 kg/m2</t>
  </si>
  <si>
    <t>1198322706</t>
  </si>
  <si>
    <t>6042"finální vrstva vozovky</t>
  </si>
  <si>
    <t>(29+28+38+34+26+32+33+31+32+47+8+30+15+13)"sjezdy</t>
  </si>
  <si>
    <t>6438*0,05"ztratné</t>
  </si>
  <si>
    <t>42</t>
  </si>
  <si>
    <t>573312111</t>
  </si>
  <si>
    <t>Prolití podkladu asfaltem v množství 3 kg/m2</t>
  </si>
  <si>
    <t>-1968488925</t>
  </si>
  <si>
    <t>5819"makadam ze stávajícího materiálu dovezeného z mezideponie</t>
  </si>
  <si>
    <t>43</t>
  </si>
  <si>
    <t>574391113</t>
  </si>
  <si>
    <t>Penetrační makadam hrubý PMH tl 130 mm</t>
  </si>
  <si>
    <t>1199591081</t>
  </si>
  <si>
    <t>(248+36+147+7+19+320+205+224+182+87+10+20+8+527+292+27+11+126+50+53+130+179+97+43)*0,5"pod krajnicemi</t>
  </si>
  <si>
    <t>6042-5819"pod vozovkou z nového materiálu</t>
  </si>
  <si>
    <t>2143*0,1"přesahy mimo vozovku</t>
  </si>
  <si>
    <t>2143*0,05"ztratné</t>
  </si>
  <si>
    <t>44</t>
  </si>
  <si>
    <t>574391113-R</t>
  </si>
  <si>
    <t>Penetrační makadam hrubý PMH tl 130 mm-POUZE MONTÁŽ</t>
  </si>
  <si>
    <t>-1711470670</t>
  </si>
  <si>
    <t>5819"pod vozovkou ze stávajícího materiálu dovezeného z mezideponie</t>
  </si>
  <si>
    <t>45</t>
  </si>
  <si>
    <t>575151111</t>
  </si>
  <si>
    <t>Vrstva z makadamu tl.60 mm 32/63</t>
  </si>
  <si>
    <t>-549454537</t>
  </si>
  <si>
    <t>(248+36+147+7+19+320+205+224+182+87+10+20+8+527+292+27+11+126+50+53+130+179+97+43)*0,5"krajnice</t>
  </si>
  <si>
    <t>46</t>
  </si>
  <si>
    <t>577155141</t>
  </si>
  <si>
    <t>Asfaltový beton vrstva obrusná ACO 16 (ABH) tl 60 mm š přes 3 m z modifikovaného asfaltu</t>
  </si>
  <si>
    <t>765251321</t>
  </si>
  <si>
    <t>47</t>
  </si>
  <si>
    <t>R-564771111</t>
  </si>
  <si>
    <t>Podklad z kameniva hrubého drceného tl 250 mm - POUZE MONTÁŽ</t>
  </si>
  <si>
    <t>1271462954</t>
  </si>
  <si>
    <t>94*2"sanace</t>
  </si>
  <si>
    <t>48</t>
  </si>
  <si>
    <t>M</t>
  </si>
  <si>
    <t>58344003</t>
  </si>
  <si>
    <t>kamenivo drcené hrubé frakce 63/125</t>
  </si>
  <si>
    <t>1687355374</t>
  </si>
  <si>
    <t>188*0,25</t>
  </si>
  <si>
    <t>47*2 'Přepočtené koeficientem množství</t>
  </si>
  <si>
    <t>Úpravy povrchů, podlahy a osazování výplní</t>
  </si>
  <si>
    <t>49</t>
  </si>
  <si>
    <t>628635512</t>
  </si>
  <si>
    <t>Vyplnění spár zdiva z lomového kamene maltou cementovou na hl do 70 mm s vyspárováním</t>
  </si>
  <si>
    <t>-212857502</t>
  </si>
  <si>
    <t>4,2+9+0,6"oprava stáv.propustku</t>
  </si>
  <si>
    <t>Trubní vedení</t>
  </si>
  <si>
    <t>Ostatní konstrukce a práce, bourání</t>
  </si>
  <si>
    <t>50</t>
  </si>
  <si>
    <t>912211111</t>
  </si>
  <si>
    <t>Montáž směrového sloupku silničního plastového prosté uložení bez betonového základu</t>
  </si>
  <si>
    <t>1459347236</t>
  </si>
  <si>
    <t>51</t>
  </si>
  <si>
    <t>40445158</t>
  </si>
  <si>
    <t>sloupek směrový silniční plastový 1,2m</t>
  </si>
  <si>
    <t>-1763058973</t>
  </si>
  <si>
    <t>52</t>
  </si>
  <si>
    <t>916131213</t>
  </si>
  <si>
    <t>Osazení silničního obrubníku betonového stojatého s boční opěrou do lože z betonu prostého</t>
  </si>
  <si>
    <t>m</t>
  </si>
  <si>
    <t>-1720628619</t>
  </si>
  <si>
    <t>6,5+6,1+10,1+4,5+6*3+7,5+6,2+6*4"ukončení sjezdů</t>
  </si>
  <si>
    <t>53</t>
  </si>
  <si>
    <t>59217029</t>
  </si>
  <si>
    <t>obrubník betonový silniční nájezdový 1000x150x150mm</t>
  </si>
  <si>
    <t>-371600901</t>
  </si>
  <si>
    <t>82,9*1,02 'Přepočtené koeficientem množství</t>
  </si>
  <si>
    <t>54</t>
  </si>
  <si>
    <t>919441211</t>
  </si>
  <si>
    <t>Čelo propustku z lomového kamene pro propustek z trub DN 300 až 500</t>
  </si>
  <si>
    <t>470297746</t>
  </si>
  <si>
    <t>55</t>
  </si>
  <si>
    <t>919521120</t>
  </si>
  <si>
    <t>Zřízení silničního propustku z trub betonových nebo ŽB DN 400</t>
  </si>
  <si>
    <t>-1827927239</t>
  </si>
  <si>
    <t>8,6+9,94+7,25+7,46"propustky</t>
  </si>
  <si>
    <t>56</t>
  </si>
  <si>
    <t>59222022</t>
  </si>
  <si>
    <t>trouba ŽB hrdlová DN 400</t>
  </si>
  <si>
    <t>-879060606</t>
  </si>
  <si>
    <t>33,25*1,2 'Přepočtené koeficientem množství</t>
  </si>
  <si>
    <t>57</t>
  </si>
  <si>
    <t>919732211</t>
  </si>
  <si>
    <t>Styčná spára napojení nového živičného povrchu na stávající za tepla š 15 mm hl 25 mm s prořezáním</t>
  </si>
  <si>
    <t>321680408</t>
  </si>
  <si>
    <t>5,35+3,85*2"napojení na stáv.komunikaci</t>
  </si>
  <si>
    <t>58</t>
  </si>
  <si>
    <t>938902201</t>
  </si>
  <si>
    <t>Čištění příkopů ručně š dna do 400 mm objem nánosu do 0,15 m3/m</t>
  </si>
  <si>
    <t>-470907413</t>
  </si>
  <si>
    <t>1504+422"podél cesty</t>
  </si>
  <si>
    <t>59</t>
  </si>
  <si>
    <t>938902484</t>
  </si>
  <si>
    <t>Čištění propustků ručně D přes 1500 do 2000 mm při tl nánosu přes 75% DN</t>
  </si>
  <si>
    <t>-1116793081</t>
  </si>
  <si>
    <t>4"oprava stáv.propustku</t>
  </si>
  <si>
    <t>60</t>
  </si>
  <si>
    <t>938902499</t>
  </si>
  <si>
    <t>Příplatek k čištění propustků delších než 8 m za každý další 1 m délky</t>
  </si>
  <si>
    <t>1993452727</t>
  </si>
  <si>
    <t>3,7"oprava stáv.propustku</t>
  </si>
  <si>
    <t>61</t>
  </si>
  <si>
    <t>977211111</t>
  </si>
  <si>
    <t>Řezání stěnovou pilou ŽB kcí s výztuží průměru do 16 mm hl do 200 mm</t>
  </si>
  <si>
    <t>-728673497</t>
  </si>
  <si>
    <t>2*3,14*0,2*8"řezání čel žb trub propustků</t>
  </si>
  <si>
    <t>62</t>
  </si>
  <si>
    <t>985131111</t>
  </si>
  <si>
    <t>Očištění ploch stěn, rubu kleneb a podlah tlakovou vodou</t>
  </si>
  <si>
    <t>1344282616</t>
  </si>
  <si>
    <t>997</t>
  </si>
  <si>
    <t>Přesun sutě</t>
  </si>
  <si>
    <t>63</t>
  </si>
  <si>
    <t>997221551</t>
  </si>
  <si>
    <t>Vodorovná doprava suti ze sypkých materiálů do 1 km</t>
  </si>
  <si>
    <t>-1751880582</t>
  </si>
  <si>
    <t>64</t>
  </si>
  <si>
    <t>997221551-R</t>
  </si>
  <si>
    <t>-228105125</t>
  </si>
  <si>
    <t>5819*0,29"odstraněný makadam na meziskládku</t>
  </si>
  <si>
    <t>5819*0,29"odstraněný makadam zpět na stavbu</t>
  </si>
  <si>
    <t>65</t>
  </si>
  <si>
    <t>997221559</t>
  </si>
  <si>
    <t xml:space="preserve">Příplatek ZKD 1 km u vodorovné dopravy suti ze sypkých materiálů </t>
  </si>
  <si>
    <t>1395358941</t>
  </si>
  <si>
    <t>168,123*9 'Přepočtené koeficientem množství</t>
  </si>
  <si>
    <t>66</t>
  </si>
  <si>
    <t>997221559-R</t>
  </si>
  <si>
    <t>Příplatek ZKD 1 km u vodorovné dopravy suti ze sypkých materiálů</t>
  </si>
  <si>
    <t>239157062</t>
  </si>
  <si>
    <t>67</t>
  </si>
  <si>
    <t>997221611</t>
  </si>
  <si>
    <t>Nakládání suti na dopravní prostředky pro vodorovnou dopravu</t>
  </si>
  <si>
    <t>447205644</t>
  </si>
  <si>
    <t>"NALOŽENÍ PRO ZPĚTNÝ ODVOZ NA STAVBU</t>
  </si>
  <si>
    <t>5819*0,29"penetrační makadam</t>
  </si>
  <si>
    <t>68</t>
  </si>
  <si>
    <t>997221655</t>
  </si>
  <si>
    <t>Poplatek za uložení na skládce (skládkovné) zeminy a kamení kód odpadu 17 05 04</t>
  </si>
  <si>
    <t>-190577824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</si>
  <si>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</si>
  <si>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</si>
  <si>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</si>
  <si>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</si>
  <si>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</si>
  <si>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153309655</t>
  </si>
  <si>
    <t>70</t>
  </si>
  <si>
    <t>998225192</t>
  </si>
  <si>
    <t>Příplatek k přesunu hmot pro pozemní komunikace s krytem z kamene, živičným, betonovým do 2000 m</t>
  </si>
  <si>
    <t>1619044710</t>
  </si>
  <si>
    <t>OST</t>
  </si>
  <si>
    <t>Ostatní</t>
  </si>
  <si>
    <t>C2 - POLNÍ CESTA C2</t>
  </si>
  <si>
    <t>C2-1 - POLNÍ CESTA C2 - STAVEBNÍ ČÁST</t>
  </si>
  <si>
    <t>-1408543926</t>
  </si>
  <si>
    <t>112101102</t>
  </si>
  <si>
    <t>Odstranění stromů listnatých průměru kmene přes 300 do 500 mm</t>
  </si>
  <si>
    <t>-1094280769</t>
  </si>
  <si>
    <t>112101104</t>
  </si>
  <si>
    <t>Odstranění stromů listnatých průměru kmene přes 700 do 900 mm</t>
  </si>
  <si>
    <t>-1783652414</t>
  </si>
  <si>
    <t>112101105</t>
  </si>
  <si>
    <t>Odstranění stromů listnatých průměru kmene přes 900 do 1100 mm</t>
  </si>
  <si>
    <t>-855973378</t>
  </si>
  <si>
    <t>620746546</t>
  </si>
  <si>
    <t>112251102</t>
  </si>
  <si>
    <t>Odstranění pařezů D přes 300 do 500 mm</t>
  </si>
  <si>
    <t>-1804453842</t>
  </si>
  <si>
    <t>112251104</t>
  </si>
  <si>
    <t>Odstranění pařezů D přes 700 do 900 mm</t>
  </si>
  <si>
    <t>486600449</t>
  </si>
  <si>
    <t>112251105</t>
  </si>
  <si>
    <t>Odstranění pařezů D přes 900 do 1100 mm</t>
  </si>
  <si>
    <t>1760438259</t>
  </si>
  <si>
    <t>-1970438092</t>
  </si>
  <si>
    <t>7710"stávající povrch z makadamu</t>
  </si>
  <si>
    <t>-1108465544</t>
  </si>
  <si>
    <t>7710*0,34*0,5"pod stávájící vozovkou</t>
  </si>
  <si>
    <t>(4+74+16+241+33+132+129+118+7+22+7+142+70+113+177+123+56+109+104+105+22+9+98+26+24+41+47+4+20+5+40+87+5+5+27+120+21+77)*0,5*0,49*0,5"pod krajnicemi</t>
  </si>
  <si>
    <t>(475+6+16+7+71+71+291+114+5+245+137+334+5+22+2)*0,5*0,49*0,5"pod krajnicemi</t>
  </si>
  <si>
    <t>(11+18+18+23+32+17+16+15+15+32+7+19+20+30+15+18+37+20+24+58+14+7+13+22+18+22)*0,49*0,5"sjezdy</t>
  </si>
  <si>
    <t>376*0,5*0,5"sanace</t>
  </si>
  <si>
    <t>-1010782423</t>
  </si>
  <si>
    <t>-1348408060</t>
  </si>
  <si>
    <t>345"nové příkopy</t>
  </si>
  <si>
    <t>-1999604029</t>
  </si>
  <si>
    <t>-417171892</t>
  </si>
  <si>
    <t>3*1,4*1,24*0,5</t>
  </si>
  <si>
    <t>6,5*1,2*1,24*0,5</t>
  </si>
  <si>
    <t>13*1,6*1,24*0,5</t>
  </si>
  <si>
    <t>-785759790</t>
  </si>
  <si>
    <t>-1037176903</t>
  </si>
  <si>
    <t>(1,9*2+0,7)*0,3*0,7*5*0,5"čela propustků</t>
  </si>
  <si>
    <t>1098584772</t>
  </si>
  <si>
    <t>-835587144</t>
  </si>
  <si>
    <t>2*0,5*0,5*0,5*0,5"pro směrové sloupky</t>
  </si>
  <si>
    <t>-1681195843</t>
  </si>
  <si>
    <t>1736597074</t>
  </si>
  <si>
    <t>162201402</t>
  </si>
  <si>
    <t>Vodorovné přemístění větví stromů listnatých do 1 km D kmene přes 300 do 500 mm</t>
  </si>
  <si>
    <t>1459752247</t>
  </si>
  <si>
    <t>162201404</t>
  </si>
  <si>
    <t>Vodorovné přemístění větví stromů listnatých do 1 km D kmene přes 700 do 900 mm</t>
  </si>
  <si>
    <t>-759637912</t>
  </si>
  <si>
    <t>10551629</t>
  </si>
  <si>
    <t>162201412</t>
  </si>
  <si>
    <t>Vodorovné přemístění kmenů stromů listnatých do 1 km D kmene přes 300 do 500 mm</t>
  </si>
  <si>
    <t>-1431000563</t>
  </si>
  <si>
    <t>162201414</t>
  </si>
  <si>
    <t>Vodorovné přemístění kmenů stromů listnatých do 1 km D kmene přes 700 do 900 mm</t>
  </si>
  <si>
    <t>920248747</t>
  </si>
  <si>
    <t>-580605338</t>
  </si>
  <si>
    <t>162201422</t>
  </si>
  <si>
    <t>Vodorovné přemístění pařezů do 1 km D přes 300 do 500 mm</t>
  </si>
  <si>
    <t>123606379</t>
  </si>
  <si>
    <t>162201424</t>
  </si>
  <si>
    <t>Vodorovné přemístění pařezů do 1 km D přes 700 do 900 mm</t>
  </si>
  <si>
    <t>-1832603841</t>
  </si>
  <si>
    <t>162201500</t>
  </si>
  <si>
    <t>Vodorovné přemístění větví stromů listnatých do 1 km D kmene přes 900 do 1100 mm</t>
  </si>
  <si>
    <t>-1955511290</t>
  </si>
  <si>
    <t>162201510</t>
  </si>
  <si>
    <t>Vodorovné přemístění kmenů stromů listnatých do 1 km D kmene přes 900 do 1100 mm</t>
  </si>
  <si>
    <t>-1002687581</t>
  </si>
  <si>
    <t>162201520</t>
  </si>
  <si>
    <t>Vodorovné přemístění pařezů do 1 km D přes 900 do 1100 mm</t>
  </si>
  <si>
    <t>-2088613303</t>
  </si>
  <si>
    <t>-1912712525</t>
  </si>
  <si>
    <t>9*9 'Přepočtené koeficientem množství</t>
  </si>
  <si>
    <t>162301932</t>
  </si>
  <si>
    <t>Příplatek k vodorovnému přemístění větví stromů listnatých D kmene přes 300 do 500 mm ZKD 1 km</t>
  </si>
  <si>
    <t>-675345656</t>
  </si>
  <si>
    <t>3*9 'Přepočtené koeficientem množství</t>
  </si>
  <si>
    <t>162301934</t>
  </si>
  <si>
    <t>Příplatek k vodorovnému přemístění větví stromů listnatých D kmene přes 700 do 900 mm ZKD 1 km</t>
  </si>
  <si>
    <t>1548970048</t>
  </si>
  <si>
    <t>162301935</t>
  </si>
  <si>
    <t>Příplatek k vodorovnému přemístění větví stromů listnatých D kmene přes 900 do 1100 mm ZKD 1 km</t>
  </si>
  <si>
    <t>-768520973</t>
  </si>
  <si>
    <t>1*9 'Přepočtené koeficientem množství</t>
  </si>
  <si>
    <t>-19223416</t>
  </si>
  <si>
    <t>162301952</t>
  </si>
  <si>
    <t>Příplatek k vodorovnému přemístění kmenů stromů listnatých D kmene přes 300 do 500 mm ZKD 1 km</t>
  </si>
  <si>
    <t>-894317278</t>
  </si>
  <si>
    <t>162301954</t>
  </si>
  <si>
    <t>Příplatek k vodorovnému přemístění kmenů stromů listnatých D kmene přes 700 do 900 mm ZKD 1 km</t>
  </si>
  <si>
    <t>-146935748</t>
  </si>
  <si>
    <t>162301955</t>
  </si>
  <si>
    <t>Příplatek k vodorovnému přemístění kmenů stromů listnatých D kmene přes 900 do 1100 mm ZKD 1 km</t>
  </si>
  <si>
    <t>-181421057</t>
  </si>
  <si>
    <t>92750036</t>
  </si>
  <si>
    <t>162301972</t>
  </si>
  <si>
    <t>Příplatek k vodorovnému přemístění pařezů D přes 300 do 500 mm ZKD 1 km</t>
  </si>
  <si>
    <t>758075644</t>
  </si>
  <si>
    <t>162301974</t>
  </si>
  <si>
    <t>Příplatek k vodorovnému přemístění pařezů D přes 700 do 900 mm ZKD 1 km</t>
  </si>
  <si>
    <t>557074948</t>
  </si>
  <si>
    <t>162301975</t>
  </si>
  <si>
    <t>Příplatek k vodorovnému přemístění pařezů D přes 900 do 1100 mm ZKD 1 km</t>
  </si>
  <si>
    <t>-1070880848</t>
  </si>
  <si>
    <t>162551108</t>
  </si>
  <si>
    <t>Vodorovné přemístění přes 2 500 do 3000 m výkopku/sypaniny z horniny třídy těžitelnosti I skupiny 1 až 3</t>
  </si>
  <si>
    <t>228477577</t>
  </si>
  <si>
    <t>"NA MEZIDEPONII</t>
  </si>
  <si>
    <t>11,645"z mezideponie zpět pro zásyp</t>
  </si>
  <si>
    <t>162551128</t>
  </si>
  <si>
    <t>Vodorovné přemístění přes 2 500 do 3000 m výkopku/sypaniny z horniny třídy těžitelnosti II skupiny 4 a 5</t>
  </si>
  <si>
    <t>-910040969</t>
  </si>
  <si>
    <t>292003558</t>
  </si>
  <si>
    <t>2415,863-11,645*2"odvoz na skládku z mezideponie</t>
  </si>
  <si>
    <t>-854437707</t>
  </si>
  <si>
    <t>2404,218"odvoz na skládku z mezideponie</t>
  </si>
  <si>
    <t>-1593481920</t>
  </si>
  <si>
    <t>2415,863"nakládání na mezideponii</t>
  </si>
  <si>
    <t>868232342</t>
  </si>
  <si>
    <t>2404,218"nakládání na mezideponii</t>
  </si>
  <si>
    <t>443297675</t>
  </si>
  <si>
    <t>2415,863+2404,218</t>
  </si>
  <si>
    <t>4820,081*1,8 'Přepočtené koeficientem množství</t>
  </si>
  <si>
    <t>862904389</t>
  </si>
  <si>
    <t>3*0,69*0,75</t>
  </si>
  <si>
    <t>6,5*0,69*0,75</t>
  </si>
  <si>
    <t>13*0,69*0,75</t>
  </si>
  <si>
    <t>1339292544</t>
  </si>
  <si>
    <t>7710*0,5"pod stávájící vozovkou</t>
  </si>
  <si>
    <t>(4+74+16+241+33+132+129+118+7+22+7+142+70+113+177+123+56+109+104+105+22+9+98+26+24+41+47+4+20+5+40+87+5+5+27+120+21+77)*0,5*0,5"pod krajnicemi</t>
  </si>
  <si>
    <t>(475+6+16+7+71+71+291+114+5+245+137+334+5+22+2)*0,5*0,5"pod krajnicemi</t>
  </si>
  <si>
    <t>(11+18+18+23+32+17+16+15+15+32+7+19+20+30+15+18+37+20+24+58+14+7+13+22+18+22)*0,5"sjezdy</t>
  </si>
  <si>
    <t>376*0,5"sanace</t>
  </si>
  <si>
    <t>-1465408202</t>
  </si>
  <si>
    <t>183151112</t>
  </si>
  <si>
    <t>Hloubení jam pro výsadbu dřevin strojně v rovině nebo ve svahu do 1:5 obj jamky přes 0,2 do 0,3 m3</t>
  </si>
  <si>
    <t>-518230832</t>
  </si>
  <si>
    <t>9+4+5"výsadba stromů</t>
  </si>
  <si>
    <t>184102113</t>
  </si>
  <si>
    <t>Výsadba dřeviny s balem D přes 0,3 do 0,4 m do jamky se zalitím v rovině a svahu do 1:5</t>
  </si>
  <si>
    <t>413885223</t>
  </si>
  <si>
    <t>1001-R</t>
  </si>
  <si>
    <t>Ovocný strom s balem,vysokokmen, v.1,5m</t>
  </si>
  <si>
    <t>706873709</t>
  </si>
  <si>
    <t>184215132</t>
  </si>
  <si>
    <t>Ukotvení kmene dřevin třemi kůly D do 0,1 m dl přes 1 do 2 m</t>
  </si>
  <si>
    <t>93199809</t>
  </si>
  <si>
    <t>3*18</t>
  </si>
  <si>
    <t>60591253</t>
  </si>
  <si>
    <t>kůl vyvazovací dřevěný impregnovaný D 8cm dl 2m</t>
  </si>
  <si>
    <t>2124570069</t>
  </si>
  <si>
    <t>184813121</t>
  </si>
  <si>
    <t>Ochrana dřevin před okusem ručně pletivem v rovině a svahu do 1:5</t>
  </si>
  <si>
    <t>705996650</t>
  </si>
  <si>
    <t>R-112101107</t>
  </si>
  <si>
    <t>Odstranění stromů listnatých průměru kmene přes 1300 do 2000 mm</t>
  </si>
  <si>
    <t>437444048</t>
  </si>
  <si>
    <t>R-112251108</t>
  </si>
  <si>
    <t>Odstranění pařezů D přes 1300 do 2000 mm</t>
  </si>
  <si>
    <t>-2125834257</t>
  </si>
  <si>
    <t>R-162201502</t>
  </si>
  <si>
    <t>Vodorovné přemístění větví stromů listnatých do 1 km D kmene přes 1300 do 2000 mm</t>
  </si>
  <si>
    <t>1127879596</t>
  </si>
  <si>
    <t>R-162201512</t>
  </si>
  <si>
    <t>Vodorovné přemístění kmenů stromů listnatých do 1 km D kmene přes 1300 do 2000 mm</t>
  </si>
  <si>
    <t>-1771104581</t>
  </si>
  <si>
    <t>R-162201522</t>
  </si>
  <si>
    <t>Vodorovné přemístění pařezů do 1 km D přes 1300 do 2000 mm</t>
  </si>
  <si>
    <t>-129237965</t>
  </si>
  <si>
    <t>R-162301937</t>
  </si>
  <si>
    <t>Příplatek k vodorovnému přemístění větví stromů listnatých D kmene přes 1300 do 2000 mm ZKD 1 km</t>
  </si>
  <si>
    <t>702714489</t>
  </si>
  <si>
    <t>R-162301957</t>
  </si>
  <si>
    <t>Příplatek k vodorovnému přemístění kmenů stromů listnatých D kmene přes 1300 do 2000 mm ZKD 1 km</t>
  </si>
  <si>
    <t>951546256</t>
  </si>
  <si>
    <t>R-162301977</t>
  </si>
  <si>
    <t>Příplatek k vodorovnému přemístění pařezů D přes 1300 do 2000 mm ZKD 1 km</t>
  </si>
  <si>
    <t>-1185905384</t>
  </si>
  <si>
    <t>1313496547</t>
  </si>
  <si>
    <t>(1,9*2+0,7)*0,3*0,1*5*0,5"čela propustků</t>
  </si>
  <si>
    <t>1571166980</t>
  </si>
  <si>
    <t>(1,9*2+0,7)*0,3*0,6*5*0,5"čela propustků</t>
  </si>
  <si>
    <t>-2067049125</t>
  </si>
  <si>
    <t>71</t>
  </si>
  <si>
    <t>-1627283529</t>
  </si>
  <si>
    <t>(1,9*2+0,7)*0,3*0,5*5"beton.práhy propustků</t>
  </si>
  <si>
    <t>72</t>
  </si>
  <si>
    <t>1963519797</t>
  </si>
  <si>
    <t>(1,9*2+0,7)*0,5*2*5+0,3*0,5*2*5"beton.práhy propustků</t>
  </si>
  <si>
    <t>73</t>
  </si>
  <si>
    <t>1462003365</t>
  </si>
  <si>
    <t>74</t>
  </si>
  <si>
    <t>1899098175</t>
  </si>
  <si>
    <t>4,5*1*5"propustky</t>
  </si>
  <si>
    <t>75</t>
  </si>
  <si>
    <t>1129721048</t>
  </si>
  <si>
    <t>4,5*0,7*2*9"oprava čel propustků</t>
  </si>
  <si>
    <t>76</t>
  </si>
  <si>
    <t>1890175914</t>
  </si>
  <si>
    <t>7710"pod stávájící vozovkou</t>
  </si>
  <si>
    <t>(4+74+16+241+33+132+129+118+7+22+7+142+70+113+177+123+56+109+104+105+22+9+98+26+24+41+47+4+20+5+40+87+5+5+27+120+21+77)"pod krajnicemi</t>
  </si>
  <si>
    <t>(475+6+16+7+71+71+291+114+5+245+137+334+5+22+2)"pod krajnicemi</t>
  </si>
  <si>
    <t>(11+18+18+23+32+17+16+15+15+32+7+19+20+30+15+18+37+20+24+58+14+7+13+22+18+22)"sjezdy</t>
  </si>
  <si>
    <t>12512"druhá vrstva</t>
  </si>
  <si>
    <t>12512*2*0,02"ztratné</t>
  </si>
  <si>
    <t>12512*2*0,02"přesahy mimo vozovku</t>
  </si>
  <si>
    <t>77</t>
  </si>
  <si>
    <t>1929908487</t>
  </si>
  <si>
    <t>30"provizorní výšková úprava vozovky</t>
  </si>
  <si>
    <t>78</t>
  </si>
  <si>
    <t>1024062541</t>
  </si>
  <si>
    <t>8251*0,05"ztratné</t>
  </si>
  <si>
    <t>79</t>
  </si>
  <si>
    <t>639786904</t>
  </si>
  <si>
    <t>7710"pod vozovkou ze stávajícího materiálu dovezeného z mezideponie</t>
  </si>
  <si>
    <t>80</t>
  </si>
  <si>
    <t>-623779081</t>
  </si>
  <si>
    <t>-7710"odečet stávajícího makadamu</t>
  </si>
  <si>
    <t>12512*0,1"přesahy mimo vozovku</t>
  </si>
  <si>
    <t>12512*0,05"ztratné</t>
  </si>
  <si>
    <t>81</t>
  </si>
  <si>
    <t>-731636336</t>
  </si>
  <si>
    <t>82</t>
  </si>
  <si>
    <t>-637285311</t>
  </si>
  <si>
    <t>(4+74+16+241+33+132+129+118+7+22+7+142+70+113+177+123+56+109+104+105+22+9+98+26+24+41+47+4+20+5+40+87+5+5+27+120+21+77)*0,5"krajnice</t>
  </si>
  <si>
    <t>(475+6+16+7+71+71+291+114+5+245+137+334+5+22+2)*0,5"krajnice</t>
  </si>
  <si>
    <t>83</t>
  </si>
  <si>
    <t>1348269782</t>
  </si>
  <si>
    <t>84</t>
  </si>
  <si>
    <t>-1012438599</t>
  </si>
  <si>
    <t>376*2"sanace</t>
  </si>
  <si>
    <t>85</t>
  </si>
  <si>
    <t>1327878686</t>
  </si>
  <si>
    <t>752*0,25</t>
  </si>
  <si>
    <t>188*2 'Přepočtené koeficientem množství</t>
  </si>
  <si>
    <t>86</t>
  </si>
  <si>
    <t>-1159271430</t>
  </si>
  <si>
    <t>2,8*1,5*9*2"oprava stáv.propustku</t>
  </si>
  <si>
    <t>87</t>
  </si>
  <si>
    <t>1143483637</t>
  </si>
  <si>
    <t>88</t>
  </si>
  <si>
    <t>405139336</t>
  </si>
  <si>
    <t>89</t>
  </si>
  <si>
    <t>1235608769</t>
  </si>
  <si>
    <t>6+5+6,1+6+7+5+5,1+6,3+5,4+6*3+6*2+7+7*3+7+9+6+6+7+6+6*2"ukončení sjezdů</t>
  </si>
  <si>
    <t>90</t>
  </si>
  <si>
    <t>1349510505</t>
  </si>
  <si>
    <t>162,9*1,1 'Přepočtené koeficientem množství</t>
  </si>
  <si>
    <t>91</t>
  </si>
  <si>
    <t>-1089179116</t>
  </si>
  <si>
    <t>92</t>
  </si>
  <si>
    <t>919441221</t>
  </si>
  <si>
    <t>Čelo propustku z lomového kamene pro propustek z trub DN 600 až 800</t>
  </si>
  <si>
    <t>-960409368</t>
  </si>
  <si>
    <t>93</t>
  </si>
  <si>
    <t>-469898337</t>
  </si>
  <si>
    <t>94</t>
  </si>
  <si>
    <t>350879792</t>
  </si>
  <si>
    <t>6,5*1,1 'Přepočtené koeficientem množství</t>
  </si>
  <si>
    <t>95</t>
  </si>
  <si>
    <t>919521130</t>
  </si>
  <si>
    <t>Zřízení silničního propustku z trub betonových nebo ŽB DN 500</t>
  </si>
  <si>
    <t>751907529</t>
  </si>
  <si>
    <t>96</t>
  </si>
  <si>
    <t>59222024</t>
  </si>
  <si>
    <t>trouba ŽB hrdlová DN 500</t>
  </si>
  <si>
    <t>1858823034</t>
  </si>
  <si>
    <t>3*1,1 'Přepočtené koeficientem množství</t>
  </si>
  <si>
    <t>97</t>
  </si>
  <si>
    <t>919521140</t>
  </si>
  <si>
    <t>Zřízení silničního propustku z trub betonových nebo ŽB DN 600</t>
  </si>
  <si>
    <t>1762328285</t>
  </si>
  <si>
    <t>98</t>
  </si>
  <si>
    <t>59222001</t>
  </si>
  <si>
    <t>trouba ŽB hrdlová DN 600</t>
  </si>
  <si>
    <t>1435807179</t>
  </si>
  <si>
    <t>13*1,1 'Přepočtené koeficientem množství</t>
  </si>
  <si>
    <t>99</t>
  </si>
  <si>
    <t>1905116042</t>
  </si>
  <si>
    <t>100</t>
  </si>
  <si>
    <t>-1448630604</t>
  </si>
  <si>
    <t>662+285+236+51+268+199+95+45+92+173+188+293+119+408+101+13"podél cesty</t>
  </si>
  <si>
    <t>101</t>
  </si>
  <si>
    <t>Čištění propustků ručně při tl nánosu přes 75% DN</t>
  </si>
  <si>
    <t>378207202</t>
  </si>
  <si>
    <t>9,5+6,2+7,6+6,1+8,5+6,3+10+7,2+6,4+6,3+6,9+7,2+6,2"stáv.propusktky</t>
  </si>
  <si>
    <t>102</t>
  </si>
  <si>
    <t>1631955822</t>
  </si>
  <si>
    <t>2+1+2"stáv.propusktky</t>
  </si>
  <si>
    <t>103</t>
  </si>
  <si>
    <t>-1775133813</t>
  </si>
  <si>
    <t>2*3,14*0,25*2+2*3,14*0,3*2+2*3,14*0,2"čela propustků</t>
  </si>
  <si>
    <t>104</t>
  </si>
  <si>
    <t>1580046865</t>
  </si>
  <si>
    <t>105</t>
  </si>
  <si>
    <t>-338122689</t>
  </si>
  <si>
    <t>7710*0,29"odstraněný makadam na meziskládku</t>
  </si>
  <si>
    <t>7710*0,29"odstraněný makadam zpět na stavbu</t>
  </si>
  <si>
    <t>106</t>
  </si>
  <si>
    <t>-622813789</t>
  </si>
  <si>
    <t>107</t>
  </si>
  <si>
    <t>-505331817</t>
  </si>
  <si>
    <t>332,764*9 'Přepočtené koeficientem množství</t>
  </si>
  <si>
    <t>108</t>
  </si>
  <si>
    <t>241054442</t>
  </si>
  <si>
    <t>Poznámka k položce:_x000d_
VZDÁLENOST MEZISKLÁDKY DO 3KM</t>
  </si>
  <si>
    <t>4471,8*2 'Přepočtené koeficientem množství</t>
  </si>
  <si>
    <t>109</t>
  </si>
  <si>
    <t>1388940198</t>
  </si>
  <si>
    <t>110</t>
  </si>
  <si>
    <t>-262357271</t>
  </si>
  <si>
    <t>111</t>
  </si>
  <si>
    <t>-604761092</t>
  </si>
  <si>
    <t>112</t>
  </si>
  <si>
    <t>998225193</t>
  </si>
  <si>
    <t>Příplatek k přesunu hmot pro pozemní komunikace s krytem z kamene, živičným, betonovým do 3000 m</t>
  </si>
  <si>
    <t>2011173219</t>
  </si>
  <si>
    <t>113</t>
  </si>
  <si>
    <t>ost001</t>
  </si>
  <si>
    <t>Povýsadbová péče o stromy</t>
  </si>
  <si>
    <t>kpl</t>
  </si>
  <si>
    <t>512</t>
  </si>
  <si>
    <t>-1310640017</t>
  </si>
  <si>
    <t>114</t>
  </si>
  <si>
    <t>ost002</t>
  </si>
  <si>
    <t>Úprava vedení vysokého napětí</t>
  </si>
  <si>
    <t>-1099356531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</si>
  <si>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</si>
  <si>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</si>
  <si>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</si>
  <si>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</si>
  <si>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</si>
  <si>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</si>
  <si>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</si>
  <si>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</si>
  <si>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</si>
  <si>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Geometrický plán</t>
  </si>
  <si>
    <t>-1576282045</t>
  </si>
  <si>
    <t>Vedlejší rozpočtové náklady</t>
  </si>
  <si>
    <t>VRN1</t>
  </si>
  <si>
    <t>Průzkumné, geodetické a projektové práce</t>
  </si>
  <si>
    <t>010001000</t>
  </si>
  <si>
    <t>1024</t>
  </si>
  <si>
    <t>-2043366978</t>
  </si>
  <si>
    <t>VRN2</t>
  </si>
  <si>
    <t>Příprava staveniště</t>
  </si>
  <si>
    <t>020001000</t>
  </si>
  <si>
    <t>330868623</t>
  </si>
  <si>
    <t>VRN3</t>
  </si>
  <si>
    <t>Zařízení staveniště</t>
  </si>
  <si>
    <t>030001000</t>
  </si>
  <si>
    <t>534671789</t>
  </si>
  <si>
    <t>VRN4</t>
  </si>
  <si>
    <t>Inženýrská činnost</t>
  </si>
  <si>
    <t>043002000</t>
  </si>
  <si>
    <t>Zkoušky a ostatní měření</t>
  </si>
  <si>
    <t>1257785630</t>
  </si>
  <si>
    <t>045002000</t>
  </si>
  <si>
    <t>Kompletační a koordinační činnost</t>
  </si>
  <si>
    <t>-1676007174</t>
  </si>
  <si>
    <t>VRN6</t>
  </si>
  <si>
    <t>Územní vlivy</t>
  </si>
  <si>
    <t>065002000</t>
  </si>
  <si>
    <t>Mimostaveništní doprava materiálů</t>
  </si>
  <si>
    <t>-750966246</t>
  </si>
  <si>
    <t>VRN7</t>
  </si>
  <si>
    <t>Provozní vlivy</t>
  </si>
  <si>
    <t>072103001</t>
  </si>
  <si>
    <t>Projednání DIO a zajištění DIR komunikace II.a III. třídy</t>
  </si>
  <si>
    <t>-811263709</t>
  </si>
  <si>
    <t>VRN8</t>
  </si>
  <si>
    <t>Přesun stavebních kapacit</t>
  </si>
  <si>
    <t>081002000</t>
  </si>
  <si>
    <t>Doprava zaměstnanců</t>
  </si>
  <si>
    <t>1970012201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</si>
</sst>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26</v>
      </c>
      <c r="AR10" s="22"/>
      <c r="BE10" s="31"/>
      <c r="BS10" s="19" t="s">
        <v>6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29</v>
      </c>
      <c r="AK13" s="32" t="s">
        <v>25</v>
      </c>
      <c r="AN13" s="34" t="s">
        <v>30</v>
      </c>
      <c r="AR13" s="22"/>
      <c r="BE13" s="31"/>
      <c r="BS13" s="19" t="s">
        <v>6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31</v>
      </c>
      <c r="AK16" s="32" t="s">
        <v>25</v>
      </c>
      <c r="AN16" s="27" t="s">
        <v>32</v>
      </c>
      <c r="AR16" s="22"/>
      <c r="BE16" s="31"/>
      <c r="BS16" s="19" t="s">
        <v>3</v>
      </c>
    </row>
    <row r="17" s="1" customFormat="1" ht="18.48" customHeight="1">
      <c r="B17" s="22"/>
      <c r="E17" s="27" t="s">
        <v>33</v>
      </c>
      <c r="AK17" s="32" t="s">
        <v>28</v>
      </c>
      <c r="AN17" s="27" t="s">
        <v>34</v>
      </c>
      <c r="AR17" s="22"/>
      <c r="BE17" s="31"/>
      <c r="BS17" s="19" t="s">
        <v>35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36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37</v>
      </c>
      <c r="AK20" s="32" t="s">
        <v>28</v>
      </c>
      <c r="AN20" s="27" t="s">
        <v>1</v>
      </c>
      <c r="AR20" s="22"/>
      <c r="BE20" s="31"/>
      <c r="BS20" s="19" t="s">
        <v>35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38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43</v>
      </c>
      <c r="E29" s="3"/>
      <c r="F29" s="32" t="s">
        <v>44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45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46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47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48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52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53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54</v>
      </c>
      <c r="AI60" s="41"/>
      <c r="AJ60" s="41"/>
      <c r="AK60" s="41"/>
      <c r="AL60" s="41"/>
      <c r="AM60" s="58" t="s">
        <v>55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57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54</v>
      </c>
      <c r="AI75" s="41"/>
      <c r="AJ75" s="41"/>
      <c r="AK75" s="41"/>
      <c r="AL75" s="41"/>
      <c r="AM75" s="58" t="s">
        <v>55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GI21-11-23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Polní cesty C1 a C2, Světlík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Světlík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23. 11. 2021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Státní pozemkový úřad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31</v>
      </c>
      <c r="AJ89" s="38"/>
      <c r="AK89" s="38"/>
      <c r="AL89" s="38"/>
      <c r="AM89" s="70" t="str">
        <f>IF(E17="","",E17)</f>
        <v>Ging s.r.o.</v>
      </c>
      <c r="AN89" s="4"/>
      <c r="AO89" s="4"/>
      <c r="AP89" s="4"/>
      <c r="AQ89" s="38"/>
      <c r="AR89" s="39"/>
      <c r="AS89" s="71" t="s">
        <v>59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29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36</v>
      </c>
      <c r="AJ90" s="38"/>
      <c r="AK90" s="38"/>
      <c r="AL90" s="38"/>
      <c r="AM90" s="70" t="str">
        <f>IF(E20="","",E20)</f>
        <v>lacko.ondrej@seznam.cz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60</v>
      </c>
      <c r="D92" s="80"/>
      <c r="E92" s="80"/>
      <c r="F92" s="80"/>
      <c r="G92" s="80"/>
      <c r="H92" s="81"/>
      <c r="I92" s="82" t="s">
        <v>61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62</v>
      </c>
      <c r="AH92" s="80"/>
      <c r="AI92" s="80"/>
      <c r="AJ92" s="80"/>
      <c r="AK92" s="80"/>
      <c r="AL92" s="80"/>
      <c r="AM92" s="80"/>
      <c r="AN92" s="82" t="s">
        <v>63</v>
      </c>
      <c r="AO92" s="80"/>
      <c r="AP92" s="84"/>
      <c r="AQ92" s="85" t="s">
        <v>64</v>
      </c>
      <c r="AR92" s="39"/>
      <c r="AS92" s="86" t="s">
        <v>65</v>
      </c>
      <c r="AT92" s="87" t="s">
        <v>66</v>
      </c>
      <c r="AU92" s="87" t="s">
        <v>67</v>
      </c>
      <c r="AV92" s="87" t="s">
        <v>68</v>
      </c>
      <c r="AW92" s="87" t="s">
        <v>69</v>
      </c>
      <c r="AX92" s="87" t="s">
        <v>70</v>
      </c>
      <c r="AY92" s="87" t="s">
        <v>71</v>
      </c>
      <c r="AZ92" s="87" t="s">
        <v>72</v>
      </c>
      <c r="BA92" s="87" t="s">
        <v>73</v>
      </c>
      <c r="BB92" s="87" t="s">
        <v>74</v>
      </c>
      <c r="BC92" s="87" t="s">
        <v>75</v>
      </c>
      <c r="BD92" s="88" t="s">
        <v>76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77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ROUND(AG95+AG97+AG99,2)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ROUND(AS95+AS97+AS99,2)</f>
        <v>0</v>
      </c>
      <c r="AT94" s="99">
        <f>ROUND(SUM(AV94:AW94),2)</f>
        <v>0</v>
      </c>
      <c r="AU94" s="100">
        <f>ROUND(AU95+AU97+AU99,5)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ROUND(AZ95+AZ97+AZ99,2)</f>
        <v>0</v>
      </c>
      <c r="BA94" s="99">
        <f>ROUND(BA95+BA97+BA99,2)</f>
        <v>0</v>
      </c>
      <c r="BB94" s="99">
        <f>ROUND(BB95+BB97+BB99,2)</f>
        <v>0</v>
      </c>
      <c r="BC94" s="99">
        <f>ROUND(BC95+BC97+BC99,2)</f>
        <v>0</v>
      </c>
      <c r="BD94" s="101">
        <f>ROUND(BD95+BD97+BD99,2)</f>
        <v>0</v>
      </c>
      <c r="BE94" s="6"/>
      <c r="BS94" s="102" t="s">
        <v>78</v>
      </c>
      <c r="BT94" s="102" t="s">
        <v>79</v>
      </c>
      <c r="BU94" s="103" t="s">
        <v>80</v>
      </c>
      <c r="BV94" s="102" t="s">
        <v>81</v>
      </c>
      <c r="BW94" s="102" t="s">
        <v>4</v>
      </c>
      <c r="BX94" s="102" t="s">
        <v>82</v>
      </c>
      <c r="CL94" s="102" t="s">
        <v>1</v>
      </c>
    </row>
    <row r="95" s="7" customFormat="1" ht="16.5" customHeight="1">
      <c r="A95" s="7"/>
      <c r="B95" s="104"/>
      <c r="C95" s="105"/>
      <c r="D95" s="106" t="s">
        <v>83</v>
      </c>
      <c r="E95" s="106"/>
      <c r="F95" s="106"/>
      <c r="G95" s="106"/>
      <c r="H95" s="106"/>
      <c r="I95" s="107"/>
      <c r="J95" s="106" t="s">
        <v>84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ROUND(AG96,2)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85</v>
      </c>
      <c r="AR95" s="104"/>
      <c r="AS95" s="111">
        <f>ROUND(AS96,2)</f>
        <v>0</v>
      </c>
      <c r="AT95" s="112">
        <f>ROUND(SUM(AV95:AW95),2)</f>
        <v>0</v>
      </c>
      <c r="AU95" s="113">
        <f>ROUND(AU96,5)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ROUND(AZ96,2)</f>
        <v>0</v>
      </c>
      <c r="BA95" s="112">
        <f>ROUND(BA96,2)</f>
        <v>0</v>
      </c>
      <c r="BB95" s="112">
        <f>ROUND(BB96,2)</f>
        <v>0</v>
      </c>
      <c r="BC95" s="112">
        <f>ROUND(BC96,2)</f>
        <v>0</v>
      </c>
      <c r="BD95" s="114">
        <f>ROUND(BD96,2)</f>
        <v>0</v>
      </c>
      <c r="BE95" s="7"/>
      <c r="BS95" s="115" t="s">
        <v>78</v>
      </c>
      <c r="BT95" s="115" t="s">
        <v>86</v>
      </c>
      <c r="BU95" s="115" t="s">
        <v>80</v>
      </c>
      <c r="BV95" s="115" t="s">
        <v>81</v>
      </c>
      <c r="BW95" s="115" t="s">
        <v>87</v>
      </c>
      <c r="BX95" s="115" t="s">
        <v>4</v>
      </c>
      <c r="CL95" s="115" t="s">
        <v>1</v>
      </c>
      <c r="CM95" s="115" t="s">
        <v>88</v>
      </c>
    </row>
    <row r="96" s="4" customFormat="1" ht="16.5" customHeight="1">
      <c r="A96" s="116" t="s">
        <v>89</v>
      </c>
      <c r="B96" s="64"/>
      <c r="C96" s="10"/>
      <c r="D96" s="10"/>
      <c r="E96" s="117" t="s">
        <v>90</v>
      </c>
      <c r="F96" s="117"/>
      <c r="G96" s="117"/>
      <c r="H96" s="117"/>
      <c r="I96" s="117"/>
      <c r="J96" s="10"/>
      <c r="K96" s="117" t="s">
        <v>91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'C1-1 - POLNÍ CESTA C1 - S...'!J32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92</v>
      </c>
      <c r="AR96" s="64"/>
      <c r="AS96" s="120">
        <v>0</v>
      </c>
      <c r="AT96" s="121">
        <f>ROUND(SUM(AV96:AW96),2)</f>
        <v>0</v>
      </c>
      <c r="AU96" s="122">
        <f>'C1-1 - POLNÍ CESTA C1 - S...'!P132</f>
        <v>0</v>
      </c>
      <c r="AV96" s="121">
        <f>'C1-1 - POLNÍ CESTA C1 - S...'!J35</f>
        <v>0</v>
      </c>
      <c r="AW96" s="121">
        <f>'C1-1 - POLNÍ CESTA C1 - S...'!J36</f>
        <v>0</v>
      </c>
      <c r="AX96" s="121">
        <f>'C1-1 - POLNÍ CESTA C1 - S...'!J37</f>
        <v>0</v>
      </c>
      <c r="AY96" s="121">
        <f>'C1-1 - POLNÍ CESTA C1 - S...'!J38</f>
        <v>0</v>
      </c>
      <c r="AZ96" s="121">
        <f>'C1-1 - POLNÍ CESTA C1 - S...'!F35</f>
        <v>0</v>
      </c>
      <c r="BA96" s="121">
        <f>'C1-1 - POLNÍ CESTA C1 - S...'!F36</f>
        <v>0</v>
      </c>
      <c r="BB96" s="121">
        <f>'C1-1 - POLNÍ CESTA C1 - S...'!F37</f>
        <v>0</v>
      </c>
      <c r="BC96" s="121">
        <f>'C1-1 - POLNÍ CESTA C1 - S...'!F38</f>
        <v>0</v>
      </c>
      <c r="BD96" s="123">
        <f>'C1-1 - POLNÍ CESTA C1 - S...'!F39</f>
        <v>0</v>
      </c>
      <c r="BE96" s="4"/>
      <c r="BT96" s="27" t="s">
        <v>88</v>
      </c>
      <c r="BV96" s="27" t="s">
        <v>81</v>
      </c>
      <c r="BW96" s="27" t="s">
        <v>93</v>
      </c>
      <c r="BX96" s="27" t="s">
        <v>87</v>
      </c>
      <c r="CL96" s="27" t="s">
        <v>1</v>
      </c>
    </row>
    <row r="97" s="7" customFormat="1" ht="16.5" customHeight="1">
      <c r="A97" s="7"/>
      <c r="B97" s="104"/>
      <c r="C97" s="105"/>
      <c r="D97" s="106" t="s">
        <v>94</v>
      </c>
      <c r="E97" s="106"/>
      <c r="F97" s="106"/>
      <c r="G97" s="106"/>
      <c r="H97" s="106"/>
      <c r="I97" s="107"/>
      <c r="J97" s="106" t="s">
        <v>95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ROUND(AG98,2)</f>
        <v>0</v>
      </c>
      <c r="AH97" s="107"/>
      <c r="AI97" s="107"/>
      <c r="AJ97" s="107"/>
      <c r="AK97" s="107"/>
      <c r="AL97" s="107"/>
      <c r="AM97" s="107"/>
      <c r="AN97" s="109">
        <f>SUM(AG97,AT97)</f>
        <v>0</v>
      </c>
      <c r="AO97" s="107"/>
      <c r="AP97" s="107"/>
      <c r="AQ97" s="110" t="s">
        <v>85</v>
      </c>
      <c r="AR97" s="104"/>
      <c r="AS97" s="111">
        <f>ROUND(AS98,2)</f>
        <v>0</v>
      </c>
      <c r="AT97" s="112">
        <f>ROUND(SUM(AV97:AW97),2)</f>
        <v>0</v>
      </c>
      <c r="AU97" s="113">
        <f>ROUND(AU98,5)</f>
        <v>0</v>
      </c>
      <c r="AV97" s="112">
        <f>ROUND(AZ97*L29,2)</f>
        <v>0</v>
      </c>
      <c r="AW97" s="112">
        <f>ROUND(BA97*L30,2)</f>
        <v>0</v>
      </c>
      <c r="AX97" s="112">
        <f>ROUND(BB97*L29,2)</f>
        <v>0</v>
      </c>
      <c r="AY97" s="112">
        <f>ROUND(BC97*L30,2)</f>
        <v>0</v>
      </c>
      <c r="AZ97" s="112">
        <f>ROUND(AZ98,2)</f>
        <v>0</v>
      </c>
      <c r="BA97" s="112">
        <f>ROUND(BA98,2)</f>
        <v>0</v>
      </c>
      <c r="BB97" s="112">
        <f>ROUND(BB98,2)</f>
        <v>0</v>
      </c>
      <c r="BC97" s="112">
        <f>ROUND(BC98,2)</f>
        <v>0</v>
      </c>
      <c r="BD97" s="114">
        <f>ROUND(BD98,2)</f>
        <v>0</v>
      </c>
      <c r="BE97" s="7"/>
      <c r="BS97" s="115" t="s">
        <v>78</v>
      </c>
      <c r="BT97" s="115" t="s">
        <v>86</v>
      </c>
      <c r="BU97" s="115" t="s">
        <v>80</v>
      </c>
      <c r="BV97" s="115" t="s">
        <v>81</v>
      </c>
      <c r="BW97" s="115" t="s">
        <v>96</v>
      </c>
      <c r="BX97" s="115" t="s">
        <v>4</v>
      </c>
      <c r="CL97" s="115" t="s">
        <v>1</v>
      </c>
      <c r="CM97" s="115" t="s">
        <v>88</v>
      </c>
    </row>
    <row r="98" s="4" customFormat="1" ht="16.5" customHeight="1">
      <c r="A98" s="116" t="s">
        <v>89</v>
      </c>
      <c r="B98" s="64"/>
      <c r="C98" s="10"/>
      <c r="D98" s="10"/>
      <c r="E98" s="117" t="s">
        <v>97</v>
      </c>
      <c r="F98" s="117"/>
      <c r="G98" s="117"/>
      <c r="H98" s="117"/>
      <c r="I98" s="117"/>
      <c r="J98" s="10"/>
      <c r="K98" s="117" t="s">
        <v>98</v>
      </c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8">
        <f>'C2-1 - POLNÍ CESTA C2 - S...'!J32</f>
        <v>0</v>
      </c>
      <c r="AH98" s="10"/>
      <c r="AI98" s="10"/>
      <c r="AJ98" s="10"/>
      <c r="AK98" s="10"/>
      <c r="AL98" s="10"/>
      <c r="AM98" s="10"/>
      <c r="AN98" s="118">
        <f>SUM(AG98,AT98)</f>
        <v>0</v>
      </c>
      <c r="AO98" s="10"/>
      <c r="AP98" s="10"/>
      <c r="AQ98" s="119" t="s">
        <v>92</v>
      </c>
      <c r="AR98" s="64"/>
      <c r="AS98" s="120">
        <v>0</v>
      </c>
      <c r="AT98" s="121">
        <f>ROUND(SUM(AV98:AW98),2)</f>
        <v>0</v>
      </c>
      <c r="AU98" s="122">
        <f>'C2-1 - POLNÍ CESTA C2 - S...'!P131</f>
        <v>0</v>
      </c>
      <c r="AV98" s="121">
        <f>'C2-1 - POLNÍ CESTA C2 - S...'!J35</f>
        <v>0</v>
      </c>
      <c r="AW98" s="121">
        <f>'C2-1 - POLNÍ CESTA C2 - S...'!J36</f>
        <v>0</v>
      </c>
      <c r="AX98" s="121">
        <f>'C2-1 - POLNÍ CESTA C2 - S...'!J37</f>
        <v>0</v>
      </c>
      <c r="AY98" s="121">
        <f>'C2-1 - POLNÍ CESTA C2 - S...'!J38</f>
        <v>0</v>
      </c>
      <c r="AZ98" s="121">
        <f>'C2-1 - POLNÍ CESTA C2 - S...'!F35</f>
        <v>0</v>
      </c>
      <c r="BA98" s="121">
        <f>'C2-1 - POLNÍ CESTA C2 - S...'!F36</f>
        <v>0</v>
      </c>
      <c r="BB98" s="121">
        <f>'C2-1 - POLNÍ CESTA C2 - S...'!F37</f>
        <v>0</v>
      </c>
      <c r="BC98" s="121">
        <f>'C2-1 - POLNÍ CESTA C2 - S...'!F38</f>
        <v>0</v>
      </c>
      <c r="BD98" s="123">
        <f>'C2-1 - POLNÍ CESTA C2 - S...'!F39</f>
        <v>0</v>
      </c>
      <c r="BE98" s="4"/>
      <c r="BT98" s="27" t="s">
        <v>88</v>
      </c>
      <c r="BV98" s="27" t="s">
        <v>81</v>
      </c>
      <c r="BW98" s="27" t="s">
        <v>99</v>
      </c>
      <c r="BX98" s="27" t="s">
        <v>96</v>
      </c>
      <c r="CL98" s="27" t="s">
        <v>1</v>
      </c>
    </row>
    <row r="99" s="7" customFormat="1" ht="16.5" customHeight="1">
      <c r="A99" s="116" t="s">
        <v>89</v>
      </c>
      <c r="B99" s="104"/>
      <c r="C99" s="105"/>
      <c r="D99" s="106" t="s">
        <v>100</v>
      </c>
      <c r="E99" s="106"/>
      <c r="F99" s="106"/>
      <c r="G99" s="106"/>
      <c r="H99" s="106"/>
      <c r="I99" s="107"/>
      <c r="J99" s="106" t="s">
        <v>101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9">
        <f>'VRN - VEDLEJŠÍ ROZPOČTOVÉ...'!J30</f>
        <v>0</v>
      </c>
      <c r="AH99" s="107"/>
      <c r="AI99" s="107"/>
      <c r="AJ99" s="107"/>
      <c r="AK99" s="107"/>
      <c r="AL99" s="107"/>
      <c r="AM99" s="107"/>
      <c r="AN99" s="109">
        <f>SUM(AG99,AT99)</f>
        <v>0</v>
      </c>
      <c r="AO99" s="107"/>
      <c r="AP99" s="107"/>
      <c r="AQ99" s="110" t="s">
        <v>85</v>
      </c>
      <c r="AR99" s="104"/>
      <c r="AS99" s="124">
        <v>0</v>
      </c>
      <c r="AT99" s="125">
        <f>ROUND(SUM(AV99:AW99),2)</f>
        <v>0</v>
      </c>
      <c r="AU99" s="126">
        <f>'VRN - VEDLEJŠÍ ROZPOČTOVÉ...'!P125</f>
        <v>0</v>
      </c>
      <c r="AV99" s="125">
        <f>'VRN - VEDLEJŠÍ ROZPOČTOVÉ...'!J33</f>
        <v>0</v>
      </c>
      <c r="AW99" s="125">
        <f>'VRN - VEDLEJŠÍ ROZPOČTOVÉ...'!J34</f>
        <v>0</v>
      </c>
      <c r="AX99" s="125">
        <f>'VRN - VEDLEJŠÍ ROZPOČTOVÉ...'!J35</f>
        <v>0</v>
      </c>
      <c r="AY99" s="125">
        <f>'VRN - VEDLEJŠÍ ROZPOČTOVÉ...'!J36</f>
        <v>0</v>
      </c>
      <c r="AZ99" s="125">
        <f>'VRN - VEDLEJŠÍ ROZPOČTOVÉ...'!F33</f>
        <v>0</v>
      </c>
      <c r="BA99" s="125">
        <f>'VRN - VEDLEJŠÍ ROZPOČTOVÉ...'!F34</f>
        <v>0</v>
      </c>
      <c r="BB99" s="125">
        <f>'VRN - VEDLEJŠÍ ROZPOČTOVÉ...'!F35</f>
        <v>0</v>
      </c>
      <c r="BC99" s="125">
        <f>'VRN - VEDLEJŠÍ ROZPOČTOVÉ...'!F36</f>
        <v>0</v>
      </c>
      <c r="BD99" s="127">
        <f>'VRN - VEDLEJŠÍ ROZPOČTOVÉ...'!F37</f>
        <v>0</v>
      </c>
      <c r="BE99" s="7"/>
      <c r="BT99" s="115" t="s">
        <v>86</v>
      </c>
      <c r="BV99" s="115" t="s">
        <v>81</v>
      </c>
      <c r="BW99" s="115" t="s">
        <v>102</v>
      </c>
      <c r="BX99" s="115" t="s">
        <v>4</v>
      </c>
      <c r="CL99" s="115" t="s">
        <v>1</v>
      </c>
      <c r="CM99" s="115" t="s">
        <v>88</v>
      </c>
    </row>
    <row r="100" s="2" customFormat="1" ht="30" customHeight="1">
      <c r="A100" s="38"/>
      <c r="B100" s="39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9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39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C1-1 - POLNÍ CESTA C1 - S...'!C2" display="/"/>
    <hyperlink ref="A98" location="'C2-1 - POLNÍ CESTA C2 - S...'!C2" display="/"/>
    <hyperlink ref="A9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103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Polní cesty C1 a C2, Světlík</v>
      </c>
      <c r="F7" s="32"/>
      <c r="G7" s="32"/>
      <c r="H7" s="32"/>
      <c r="L7" s="22"/>
    </row>
    <row r="8" s="1" customFormat="1" ht="12" customHeight="1">
      <c r="B8" s="22"/>
      <c r="D8" s="32" t="s">
        <v>104</v>
      </c>
      <c r="L8" s="22"/>
    </row>
    <row r="9" s="2" customFormat="1" ht="16.5" customHeight="1">
      <c r="A9" s="38"/>
      <c r="B9" s="39"/>
      <c r="C9" s="38"/>
      <c r="D9" s="38"/>
      <c r="E9" s="129" t="s">
        <v>105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106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107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23. 11. 2021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32" t="s">
        <v>28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29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31</v>
      </c>
      <c r="E22" s="38"/>
      <c r="F22" s="38"/>
      <c r="G22" s="38"/>
      <c r="H22" s="38"/>
      <c r="I22" s="32" t="s">
        <v>25</v>
      </c>
      <c r="J22" s="27" t="s">
        <v>32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33</v>
      </c>
      <c r="F23" s="38"/>
      <c r="G23" s="38"/>
      <c r="H23" s="38"/>
      <c r="I23" s="32" t="s">
        <v>28</v>
      </c>
      <c r="J23" s="27" t="s">
        <v>34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36</v>
      </c>
      <c r="E25" s="38"/>
      <c r="F25" s="38"/>
      <c r="G25" s="38"/>
      <c r="H25" s="38"/>
      <c r="I25" s="32" t="s">
        <v>25</v>
      </c>
      <c r="J25" s="27" t="s">
        <v>1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37</v>
      </c>
      <c r="F26" s="38"/>
      <c r="G26" s="38"/>
      <c r="H26" s="38"/>
      <c r="I26" s="32" t="s">
        <v>28</v>
      </c>
      <c r="J26" s="27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39</v>
      </c>
      <c r="E32" s="38"/>
      <c r="F32" s="38"/>
      <c r="G32" s="38"/>
      <c r="H32" s="38"/>
      <c r="I32" s="38"/>
      <c r="J32" s="96">
        <f>ROUND(J132,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43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43</v>
      </c>
      <c r="E35" s="32" t="s">
        <v>44</v>
      </c>
      <c r="F35" s="135">
        <f>ROUND((SUM(BE132:BE387)),  2)</f>
        <v>0</v>
      </c>
      <c r="G35" s="38"/>
      <c r="H35" s="38"/>
      <c r="I35" s="136">
        <v>0.20999999999999999</v>
      </c>
      <c r="J35" s="135">
        <f>ROUND(((SUM(BE132:BE387))*I35),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45</v>
      </c>
      <c r="F36" s="135">
        <f>ROUND((SUM(BF132:BF387)),  2)</f>
        <v>0</v>
      </c>
      <c r="G36" s="38"/>
      <c r="H36" s="38"/>
      <c r="I36" s="136">
        <v>0.14999999999999999</v>
      </c>
      <c r="J36" s="135">
        <f>ROUND(((SUM(BF132:BF387))*I36),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35">
        <f>ROUND((SUM(BG132:BG387)),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35">
        <f>ROUND((SUM(BH132:BH387)),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35">
        <f>ROUND((SUM(BI132:BI387)),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49</v>
      </c>
      <c r="E41" s="81"/>
      <c r="F41" s="81"/>
      <c r="G41" s="139" t="s">
        <v>50</v>
      </c>
      <c r="H41" s="140" t="s">
        <v>51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54</v>
      </c>
      <c r="E61" s="41"/>
      <c r="F61" s="143" t="s">
        <v>55</v>
      </c>
      <c r="G61" s="58" t="s">
        <v>54</v>
      </c>
      <c r="H61" s="41"/>
      <c r="I61" s="41"/>
      <c r="J61" s="14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54</v>
      </c>
      <c r="E76" s="41"/>
      <c r="F76" s="143" t="s">
        <v>55</v>
      </c>
      <c r="G76" s="58" t="s">
        <v>54</v>
      </c>
      <c r="H76" s="41"/>
      <c r="I76" s="41"/>
      <c r="J76" s="14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Polní cesty C1 a C2, Světlík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104</v>
      </c>
      <c r="L86" s="22"/>
    </row>
    <row r="87" s="2" customFormat="1" ht="16.5" customHeight="1">
      <c r="A87" s="38"/>
      <c r="B87" s="39"/>
      <c r="C87" s="38"/>
      <c r="D87" s="38"/>
      <c r="E87" s="129" t="s">
        <v>105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106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C1-1 - POLNÍ CESTA C1 - STAVEBNÍ ČÁST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Světlík</v>
      </c>
      <c r="G91" s="38"/>
      <c r="H91" s="38"/>
      <c r="I91" s="32" t="s">
        <v>22</v>
      </c>
      <c r="J91" s="69" t="str">
        <f>IF(J14="","",J14)</f>
        <v>23. 11. 2021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38"/>
      <c r="E93" s="38"/>
      <c r="F93" s="27" t="str">
        <f>E17</f>
        <v>Státní pozemkový úřad</v>
      </c>
      <c r="G93" s="38"/>
      <c r="H93" s="38"/>
      <c r="I93" s="32" t="s">
        <v>31</v>
      </c>
      <c r="J93" s="36" t="str">
        <f>E23</f>
        <v>Ging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29</v>
      </c>
      <c r="D94" s="38"/>
      <c r="E94" s="38"/>
      <c r="F94" s="27" t="str">
        <f>IF(E20="","",E20)</f>
        <v>Vyplň údaj</v>
      </c>
      <c r="G94" s="38"/>
      <c r="H94" s="38"/>
      <c r="I94" s="32" t="s">
        <v>36</v>
      </c>
      <c r="J94" s="36" t="str">
        <f>E26</f>
        <v>lacko.ondrej@seznam.cz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109</v>
      </c>
      <c r="D96" s="137"/>
      <c r="E96" s="137"/>
      <c r="F96" s="137"/>
      <c r="G96" s="137"/>
      <c r="H96" s="137"/>
      <c r="I96" s="137"/>
      <c r="J96" s="146" t="s">
        <v>110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111</v>
      </c>
      <c r="D98" s="38"/>
      <c r="E98" s="38"/>
      <c r="F98" s="38"/>
      <c r="G98" s="38"/>
      <c r="H98" s="38"/>
      <c r="I98" s="38"/>
      <c r="J98" s="96">
        <f>J132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112</v>
      </c>
    </row>
    <row r="99" s="9" customFormat="1" ht="24.96" customHeight="1">
      <c r="A99" s="9"/>
      <c r="B99" s="148"/>
      <c r="C99" s="9"/>
      <c r="D99" s="149" t="s">
        <v>113</v>
      </c>
      <c r="E99" s="150"/>
      <c r="F99" s="150"/>
      <c r="G99" s="150"/>
      <c r="H99" s="150"/>
      <c r="I99" s="150"/>
      <c r="J99" s="151">
        <f>J133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114</v>
      </c>
      <c r="E100" s="154"/>
      <c r="F100" s="154"/>
      <c r="G100" s="154"/>
      <c r="H100" s="154"/>
      <c r="I100" s="154"/>
      <c r="J100" s="155">
        <f>J134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115</v>
      </c>
      <c r="E101" s="154"/>
      <c r="F101" s="154"/>
      <c r="G101" s="154"/>
      <c r="H101" s="154"/>
      <c r="I101" s="154"/>
      <c r="J101" s="155">
        <f>J279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116</v>
      </c>
      <c r="E102" s="154"/>
      <c r="F102" s="154"/>
      <c r="G102" s="154"/>
      <c r="H102" s="154"/>
      <c r="I102" s="154"/>
      <c r="J102" s="155">
        <f>J286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117</v>
      </c>
      <c r="E103" s="154"/>
      <c r="F103" s="154"/>
      <c r="G103" s="154"/>
      <c r="H103" s="154"/>
      <c r="I103" s="154"/>
      <c r="J103" s="155">
        <f>J294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118</v>
      </c>
      <c r="E104" s="154"/>
      <c r="F104" s="154"/>
      <c r="G104" s="154"/>
      <c r="H104" s="154"/>
      <c r="I104" s="154"/>
      <c r="J104" s="155">
        <f>J299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119</v>
      </c>
      <c r="E105" s="154"/>
      <c r="F105" s="154"/>
      <c r="G105" s="154"/>
      <c r="H105" s="154"/>
      <c r="I105" s="154"/>
      <c r="J105" s="155">
        <f>J342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120</v>
      </c>
      <c r="E106" s="154"/>
      <c r="F106" s="154"/>
      <c r="G106" s="154"/>
      <c r="H106" s="154"/>
      <c r="I106" s="154"/>
      <c r="J106" s="155">
        <f>J345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121</v>
      </c>
      <c r="E107" s="154"/>
      <c r="F107" s="154"/>
      <c r="G107" s="154"/>
      <c r="H107" s="154"/>
      <c r="I107" s="154"/>
      <c r="J107" s="155">
        <f>J346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122</v>
      </c>
      <c r="E108" s="154"/>
      <c r="F108" s="154"/>
      <c r="G108" s="154"/>
      <c r="H108" s="154"/>
      <c r="I108" s="154"/>
      <c r="J108" s="155">
        <f>J370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2"/>
      <c r="C109" s="10"/>
      <c r="D109" s="153" t="s">
        <v>123</v>
      </c>
      <c r="E109" s="154"/>
      <c r="F109" s="154"/>
      <c r="G109" s="154"/>
      <c r="H109" s="154"/>
      <c r="I109" s="154"/>
      <c r="J109" s="155">
        <f>J384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48"/>
      <c r="C110" s="9"/>
      <c r="D110" s="149" t="s">
        <v>124</v>
      </c>
      <c r="E110" s="150"/>
      <c r="F110" s="150"/>
      <c r="G110" s="150"/>
      <c r="H110" s="150"/>
      <c r="I110" s="150"/>
      <c r="J110" s="151">
        <f>J387</f>
        <v>0</v>
      </c>
      <c r="K110" s="9"/>
      <c r="L110" s="148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125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129" t="str">
        <f>E7</f>
        <v>Polní cesty C1 a C2, Světlík</v>
      </c>
      <c r="F120" s="32"/>
      <c r="G120" s="32"/>
      <c r="H120" s="32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2"/>
      <c r="C121" s="32" t="s">
        <v>104</v>
      </c>
      <c r="L121" s="22"/>
    </row>
    <row r="122" s="2" customFormat="1" ht="16.5" customHeight="1">
      <c r="A122" s="38"/>
      <c r="B122" s="39"/>
      <c r="C122" s="38"/>
      <c r="D122" s="38"/>
      <c r="E122" s="129" t="s">
        <v>105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106</v>
      </c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38"/>
      <c r="D124" s="38"/>
      <c r="E124" s="67" t="str">
        <f>E11</f>
        <v>C1-1 - POLNÍ CESTA C1 - STAVEBNÍ ČÁST</v>
      </c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38"/>
      <c r="E126" s="38"/>
      <c r="F126" s="27" t="str">
        <f>F14</f>
        <v>Světlík</v>
      </c>
      <c r="G126" s="38"/>
      <c r="H126" s="38"/>
      <c r="I126" s="32" t="s">
        <v>22</v>
      </c>
      <c r="J126" s="69" t="str">
        <f>IF(J14="","",J14)</f>
        <v>23. 11. 2021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38"/>
      <c r="E128" s="38"/>
      <c r="F128" s="27" t="str">
        <f>E17</f>
        <v>Státní pozemkový úřad</v>
      </c>
      <c r="G128" s="38"/>
      <c r="H128" s="38"/>
      <c r="I128" s="32" t="s">
        <v>31</v>
      </c>
      <c r="J128" s="36" t="str">
        <f>E23</f>
        <v>Ging s.r.o.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29</v>
      </c>
      <c r="D129" s="38"/>
      <c r="E129" s="38"/>
      <c r="F129" s="27" t="str">
        <f>IF(E20="","",E20)</f>
        <v>Vyplň údaj</v>
      </c>
      <c r="G129" s="38"/>
      <c r="H129" s="38"/>
      <c r="I129" s="32" t="s">
        <v>36</v>
      </c>
      <c r="J129" s="36" t="str">
        <f>E26</f>
        <v>lacko.ondrej@seznam.cz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56"/>
      <c r="B131" s="157"/>
      <c r="C131" s="158" t="s">
        <v>126</v>
      </c>
      <c r="D131" s="159" t="s">
        <v>64</v>
      </c>
      <c r="E131" s="159" t="s">
        <v>60</v>
      </c>
      <c r="F131" s="159" t="s">
        <v>61</v>
      </c>
      <c r="G131" s="159" t="s">
        <v>127</v>
      </c>
      <c r="H131" s="159" t="s">
        <v>128</v>
      </c>
      <c r="I131" s="159" t="s">
        <v>129</v>
      </c>
      <c r="J131" s="160" t="s">
        <v>110</v>
      </c>
      <c r="K131" s="161" t="s">
        <v>130</v>
      </c>
      <c r="L131" s="162"/>
      <c r="M131" s="86" t="s">
        <v>1</v>
      </c>
      <c r="N131" s="87" t="s">
        <v>43</v>
      </c>
      <c r="O131" s="87" t="s">
        <v>131</v>
      </c>
      <c r="P131" s="87" t="s">
        <v>132</v>
      </c>
      <c r="Q131" s="87" t="s">
        <v>133</v>
      </c>
      <c r="R131" s="87" t="s">
        <v>134</v>
      </c>
      <c r="S131" s="87" t="s">
        <v>135</v>
      </c>
      <c r="T131" s="88" t="s">
        <v>136</v>
      </c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/>
    </row>
    <row r="132" s="2" customFormat="1" ht="22.8" customHeight="1">
      <c r="A132" s="38"/>
      <c r="B132" s="39"/>
      <c r="C132" s="93" t="s">
        <v>137</v>
      </c>
      <c r="D132" s="38"/>
      <c r="E132" s="38"/>
      <c r="F132" s="38"/>
      <c r="G132" s="38"/>
      <c r="H132" s="38"/>
      <c r="I132" s="38"/>
      <c r="J132" s="163">
        <f>BK132</f>
        <v>0</v>
      </c>
      <c r="K132" s="38"/>
      <c r="L132" s="39"/>
      <c r="M132" s="89"/>
      <c r="N132" s="73"/>
      <c r="O132" s="90"/>
      <c r="P132" s="164">
        <f>P133+P387</f>
        <v>0</v>
      </c>
      <c r="Q132" s="90"/>
      <c r="R132" s="164">
        <f>R133+R387</f>
        <v>9772.5893309399999</v>
      </c>
      <c r="S132" s="90"/>
      <c r="T132" s="165">
        <f>T133+T387</f>
        <v>168.12309999999999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78</v>
      </c>
      <c r="AU132" s="19" t="s">
        <v>112</v>
      </c>
      <c r="BK132" s="166">
        <f>BK133+BK387</f>
        <v>0</v>
      </c>
    </row>
    <row r="133" s="12" customFormat="1" ht="25.92" customHeight="1">
      <c r="A133" s="12"/>
      <c r="B133" s="167"/>
      <c r="C133" s="12"/>
      <c r="D133" s="168" t="s">
        <v>78</v>
      </c>
      <c r="E133" s="169" t="s">
        <v>138</v>
      </c>
      <c r="F133" s="169" t="s">
        <v>139</v>
      </c>
      <c r="G133" s="12"/>
      <c r="H133" s="12"/>
      <c r="I133" s="170"/>
      <c r="J133" s="171">
        <f>BK133</f>
        <v>0</v>
      </c>
      <c r="K133" s="12"/>
      <c r="L133" s="167"/>
      <c r="M133" s="172"/>
      <c r="N133" s="173"/>
      <c r="O133" s="173"/>
      <c r="P133" s="174">
        <f>P134+P279+P286+P294+P299+P342+P345+P346+P370+P384</f>
        <v>0</v>
      </c>
      <c r="Q133" s="173"/>
      <c r="R133" s="174">
        <f>R134+R279+R286+R294+R299+R342+R345+R346+R370+R384</f>
        <v>9772.5893309399999</v>
      </c>
      <c r="S133" s="173"/>
      <c r="T133" s="175">
        <f>T134+T279+T286+T294+T299+T342+T345+T346+T370+T384</f>
        <v>168.12309999999999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8" t="s">
        <v>86</v>
      </c>
      <c r="AT133" s="176" t="s">
        <v>78</v>
      </c>
      <c r="AU133" s="176" t="s">
        <v>79</v>
      </c>
      <c r="AY133" s="168" t="s">
        <v>140</v>
      </c>
      <c r="BK133" s="177">
        <f>BK134+BK279+BK286+BK294+BK299+BK342+BK345+BK346+BK370+BK384</f>
        <v>0</v>
      </c>
    </row>
    <row r="134" s="12" customFormat="1" ht="22.8" customHeight="1">
      <c r="A134" s="12"/>
      <c r="B134" s="167"/>
      <c r="C134" s="12"/>
      <c r="D134" s="168" t="s">
        <v>78</v>
      </c>
      <c r="E134" s="178" t="s">
        <v>86</v>
      </c>
      <c r="F134" s="178" t="s">
        <v>141</v>
      </c>
      <c r="G134" s="12"/>
      <c r="H134" s="12"/>
      <c r="I134" s="170"/>
      <c r="J134" s="179">
        <f>BK134</f>
        <v>0</v>
      </c>
      <c r="K134" s="12"/>
      <c r="L134" s="167"/>
      <c r="M134" s="172"/>
      <c r="N134" s="173"/>
      <c r="O134" s="173"/>
      <c r="P134" s="174">
        <f>SUM(P135:P278)</f>
        <v>0</v>
      </c>
      <c r="Q134" s="173"/>
      <c r="R134" s="174">
        <f>SUM(R135:R278)</f>
        <v>0</v>
      </c>
      <c r="S134" s="173"/>
      <c r="T134" s="175">
        <f>SUM(T135:T278)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8" t="s">
        <v>86</v>
      </c>
      <c r="AT134" s="176" t="s">
        <v>78</v>
      </c>
      <c r="AU134" s="176" t="s">
        <v>86</v>
      </c>
      <c r="AY134" s="168" t="s">
        <v>140</v>
      </c>
      <c r="BK134" s="177">
        <f>SUM(BK135:BK278)</f>
        <v>0</v>
      </c>
    </row>
    <row r="135" s="2" customFormat="1" ht="37.8" customHeight="1">
      <c r="A135" s="38"/>
      <c r="B135" s="180"/>
      <c r="C135" s="181" t="s">
        <v>86</v>
      </c>
      <c r="D135" s="181" t="s">
        <v>142</v>
      </c>
      <c r="E135" s="182" t="s">
        <v>143</v>
      </c>
      <c r="F135" s="183" t="s">
        <v>144</v>
      </c>
      <c r="G135" s="184" t="s">
        <v>145</v>
      </c>
      <c r="H135" s="185">
        <v>200</v>
      </c>
      <c r="I135" s="186"/>
      <c r="J135" s="187">
        <f>ROUND(I135*H135,2)</f>
        <v>0</v>
      </c>
      <c r="K135" s="188"/>
      <c r="L135" s="39"/>
      <c r="M135" s="189" t="s">
        <v>1</v>
      </c>
      <c r="N135" s="190" t="s">
        <v>44</v>
      </c>
      <c r="O135" s="77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146</v>
      </c>
      <c r="AT135" s="193" t="s">
        <v>142</v>
      </c>
      <c r="AU135" s="193" t="s">
        <v>88</v>
      </c>
      <c r="AY135" s="19" t="s">
        <v>140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86</v>
      </c>
      <c r="BK135" s="194">
        <f>ROUND(I135*H135,2)</f>
        <v>0</v>
      </c>
      <c r="BL135" s="19" t="s">
        <v>146</v>
      </c>
      <c r="BM135" s="193" t="s">
        <v>147</v>
      </c>
    </row>
    <row r="136" s="2" customFormat="1" ht="24.15" customHeight="1">
      <c r="A136" s="38"/>
      <c r="B136" s="180"/>
      <c r="C136" s="181" t="s">
        <v>88</v>
      </c>
      <c r="D136" s="181" t="s">
        <v>142</v>
      </c>
      <c r="E136" s="182" t="s">
        <v>148</v>
      </c>
      <c r="F136" s="183" t="s">
        <v>149</v>
      </c>
      <c r="G136" s="184" t="s">
        <v>150</v>
      </c>
      <c r="H136" s="185">
        <v>2</v>
      </c>
      <c r="I136" s="186"/>
      <c r="J136" s="187">
        <f>ROUND(I136*H136,2)</f>
        <v>0</v>
      </c>
      <c r="K136" s="188"/>
      <c r="L136" s="39"/>
      <c r="M136" s="189" t="s">
        <v>1</v>
      </c>
      <c r="N136" s="190" t="s">
        <v>44</v>
      </c>
      <c r="O136" s="77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146</v>
      </c>
      <c r="AT136" s="193" t="s">
        <v>142</v>
      </c>
      <c r="AU136" s="193" t="s">
        <v>88</v>
      </c>
      <c r="AY136" s="19" t="s">
        <v>140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86</v>
      </c>
      <c r="BK136" s="194">
        <f>ROUND(I136*H136,2)</f>
        <v>0</v>
      </c>
      <c r="BL136" s="19" t="s">
        <v>146</v>
      </c>
      <c r="BM136" s="193" t="s">
        <v>151</v>
      </c>
    </row>
    <row r="137" s="2" customFormat="1" ht="16.5" customHeight="1">
      <c r="A137" s="38"/>
      <c r="B137" s="180"/>
      <c r="C137" s="181" t="s">
        <v>152</v>
      </c>
      <c r="D137" s="181" t="s">
        <v>142</v>
      </c>
      <c r="E137" s="182" t="s">
        <v>153</v>
      </c>
      <c r="F137" s="183" t="s">
        <v>154</v>
      </c>
      <c r="G137" s="184" t="s">
        <v>150</v>
      </c>
      <c r="H137" s="185">
        <v>2</v>
      </c>
      <c r="I137" s="186"/>
      <c r="J137" s="187">
        <f>ROUND(I137*H137,2)</f>
        <v>0</v>
      </c>
      <c r="K137" s="188"/>
      <c r="L137" s="39"/>
      <c r="M137" s="189" t="s">
        <v>1</v>
      </c>
      <c r="N137" s="190" t="s">
        <v>44</v>
      </c>
      <c r="O137" s="77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146</v>
      </c>
      <c r="AT137" s="193" t="s">
        <v>142</v>
      </c>
      <c r="AU137" s="193" t="s">
        <v>88</v>
      </c>
      <c r="AY137" s="19" t="s">
        <v>140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86</v>
      </c>
      <c r="BK137" s="194">
        <f>ROUND(I137*H137,2)</f>
        <v>0</v>
      </c>
      <c r="BL137" s="19" t="s">
        <v>146</v>
      </c>
      <c r="BM137" s="193" t="s">
        <v>155</v>
      </c>
    </row>
    <row r="138" s="2" customFormat="1" ht="24.15" customHeight="1">
      <c r="A138" s="38"/>
      <c r="B138" s="180"/>
      <c r="C138" s="181" t="s">
        <v>146</v>
      </c>
      <c r="D138" s="181" t="s">
        <v>142</v>
      </c>
      <c r="E138" s="182" t="s">
        <v>156</v>
      </c>
      <c r="F138" s="183" t="s">
        <v>157</v>
      </c>
      <c r="G138" s="184" t="s">
        <v>145</v>
      </c>
      <c r="H138" s="185">
        <v>5819</v>
      </c>
      <c r="I138" s="186"/>
      <c r="J138" s="187">
        <f>ROUND(I138*H138,2)</f>
        <v>0</v>
      </c>
      <c r="K138" s="188"/>
      <c r="L138" s="39"/>
      <c r="M138" s="189" t="s">
        <v>1</v>
      </c>
      <c r="N138" s="190" t="s">
        <v>44</v>
      </c>
      <c r="O138" s="77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146</v>
      </c>
      <c r="AT138" s="193" t="s">
        <v>142</v>
      </c>
      <c r="AU138" s="193" t="s">
        <v>88</v>
      </c>
      <c r="AY138" s="19" t="s">
        <v>140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9" t="s">
        <v>86</v>
      </c>
      <c r="BK138" s="194">
        <f>ROUND(I138*H138,2)</f>
        <v>0</v>
      </c>
      <c r="BL138" s="19" t="s">
        <v>146</v>
      </c>
      <c r="BM138" s="193" t="s">
        <v>158</v>
      </c>
    </row>
    <row r="139" s="13" customFormat="1">
      <c r="A139" s="13"/>
      <c r="B139" s="195"/>
      <c r="C139" s="13"/>
      <c r="D139" s="196" t="s">
        <v>159</v>
      </c>
      <c r="E139" s="197" t="s">
        <v>1</v>
      </c>
      <c r="F139" s="198" t="s">
        <v>160</v>
      </c>
      <c r="G139" s="13"/>
      <c r="H139" s="199">
        <v>5819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159</v>
      </c>
      <c r="AU139" s="197" t="s">
        <v>88</v>
      </c>
      <c r="AV139" s="13" t="s">
        <v>88</v>
      </c>
      <c r="AW139" s="13" t="s">
        <v>35</v>
      </c>
      <c r="AX139" s="13" t="s">
        <v>86</v>
      </c>
      <c r="AY139" s="197" t="s">
        <v>140</v>
      </c>
    </row>
    <row r="140" s="2" customFormat="1" ht="33" customHeight="1">
      <c r="A140" s="38"/>
      <c r="B140" s="180"/>
      <c r="C140" s="181" t="s">
        <v>161</v>
      </c>
      <c r="D140" s="181" t="s">
        <v>142</v>
      </c>
      <c r="E140" s="182" t="s">
        <v>162</v>
      </c>
      <c r="F140" s="183" t="s">
        <v>163</v>
      </c>
      <c r="G140" s="184" t="s">
        <v>164</v>
      </c>
      <c r="H140" s="185">
        <v>1529.0650000000001</v>
      </c>
      <c r="I140" s="186"/>
      <c r="J140" s="187">
        <f>ROUND(I140*H140,2)</f>
        <v>0</v>
      </c>
      <c r="K140" s="188"/>
      <c r="L140" s="39"/>
      <c r="M140" s="189" t="s">
        <v>1</v>
      </c>
      <c r="N140" s="190" t="s">
        <v>44</v>
      </c>
      <c r="O140" s="77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146</v>
      </c>
      <c r="AT140" s="193" t="s">
        <v>142</v>
      </c>
      <c r="AU140" s="193" t="s">
        <v>88</v>
      </c>
      <c r="AY140" s="19" t="s">
        <v>140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9" t="s">
        <v>86</v>
      </c>
      <c r="BK140" s="194">
        <f>ROUND(I140*H140,2)</f>
        <v>0</v>
      </c>
      <c r="BL140" s="19" t="s">
        <v>146</v>
      </c>
      <c r="BM140" s="193" t="s">
        <v>165</v>
      </c>
    </row>
    <row r="141" s="13" customFormat="1">
      <c r="A141" s="13"/>
      <c r="B141" s="195"/>
      <c r="C141" s="13"/>
      <c r="D141" s="196" t="s">
        <v>159</v>
      </c>
      <c r="E141" s="197" t="s">
        <v>1</v>
      </c>
      <c r="F141" s="198" t="s">
        <v>166</v>
      </c>
      <c r="G141" s="13"/>
      <c r="H141" s="199">
        <v>26.215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159</v>
      </c>
      <c r="AU141" s="197" t="s">
        <v>88</v>
      </c>
      <c r="AV141" s="13" t="s">
        <v>88</v>
      </c>
      <c r="AW141" s="13" t="s">
        <v>35</v>
      </c>
      <c r="AX141" s="13" t="s">
        <v>79</v>
      </c>
      <c r="AY141" s="197" t="s">
        <v>140</v>
      </c>
    </row>
    <row r="142" s="13" customFormat="1">
      <c r="A142" s="13"/>
      <c r="B142" s="195"/>
      <c r="C142" s="13"/>
      <c r="D142" s="196" t="s">
        <v>159</v>
      </c>
      <c r="E142" s="197" t="s">
        <v>1</v>
      </c>
      <c r="F142" s="198" t="s">
        <v>167</v>
      </c>
      <c r="G142" s="13"/>
      <c r="H142" s="199">
        <v>1008.9500000000001</v>
      </c>
      <c r="I142" s="200"/>
      <c r="J142" s="13"/>
      <c r="K142" s="13"/>
      <c r="L142" s="195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7" t="s">
        <v>159</v>
      </c>
      <c r="AU142" s="197" t="s">
        <v>88</v>
      </c>
      <c r="AV142" s="13" t="s">
        <v>88</v>
      </c>
      <c r="AW142" s="13" t="s">
        <v>35</v>
      </c>
      <c r="AX142" s="13" t="s">
        <v>79</v>
      </c>
      <c r="AY142" s="197" t="s">
        <v>140</v>
      </c>
    </row>
    <row r="143" s="13" customFormat="1">
      <c r="A143" s="13"/>
      <c r="B143" s="195"/>
      <c r="C143" s="13"/>
      <c r="D143" s="196" t="s">
        <v>159</v>
      </c>
      <c r="E143" s="197" t="s">
        <v>1</v>
      </c>
      <c r="F143" s="198" t="s">
        <v>168</v>
      </c>
      <c r="G143" s="13"/>
      <c r="H143" s="199">
        <v>373.38</v>
      </c>
      <c r="I143" s="200"/>
      <c r="J143" s="13"/>
      <c r="K143" s="13"/>
      <c r="L143" s="195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7" t="s">
        <v>159</v>
      </c>
      <c r="AU143" s="197" t="s">
        <v>88</v>
      </c>
      <c r="AV143" s="13" t="s">
        <v>88</v>
      </c>
      <c r="AW143" s="13" t="s">
        <v>35</v>
      </c>
      <c r="AX143" s="13" t="s">
        <v>79</v>
      </c>
      <c r="AY143" s="197" t="s">
        <v>140</v>
      </c>
    </row>
    <row r="144" s="13" customFormat="1">
      <c r="A144" s="13"/>
      <c r="B144" s="195"/>
      <c r="C144" s="13"/>
      <c r="D144" s="196" t="s">
        <v>159</v>
      </c>
      <c r="E144" s="197" t="s">
        <v>1</v>
      </c>
      <c r="F144" s="198" t="s">
        <v>169</v>
      </c>
      <c r="G144" s="13"/>
      <c r="H144" s="199">
        <v>97.019999999999996</v>
      </c>
      <c r="I144" s="200"/>
      <c r="J144" s="13"/>
      <c r="K144" s="13"/>
      <c r="L144" s="195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159</v>
      </c>
      <c r="AU144" s="197" t="s">
        <v>88</v>
      </c>
      <c r="AV144" s="13" t="s">
        <v>88</v>
      </c>
      <c r="AW144" s="13" t="s">
        <v>35</v>
      </c>
      <c r="AX144" s="13" t="s">
        <v>79</v>
      </c>
      <c r="AY144" s="197" t="s">
        <v>140</v>
      </c>
    </row>
    <row r="145" s="13" customFormat="1">
      <c r="A145" s="13"/>
      <c r="B145" s="195"/>
      <c r="C145" s="13"/>
      <c r="D145" s="196" t="s">
        <v>159</v>
      </c>
      <c r="E145" s="197" t="s">
        <v>1</v>
      </c>
      <c r="F145" s="198" t="s">
        <v>170</v>
      </c>
      <c r="G145" s="13"/>
      <c r="H145" s="199">
        <v>23.5</v>
      </c>
      <c r="I145" s="200"/>
      <c r="J145" s="13"/>
      <c r="K145" s="13"/>
      <c r="L145" s="195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159</v>
      </c>
      <c r="AU145" s="197" t="s">
        <v>88</v>
      </c>
      <c r="AV145" s="13" t="s">
        <v>88</v>
      </c>
      <c r="AW145" s="13" t="s">
        <v>35</v>
      </c>
      <c r="AX145" s="13" t="s">
        <v>79</v>
      </c>
      <c r="AY145" s="197" t="s">
        <v>140</v>
      </c>
    </row>
    <row r="146" s="14" customFormat="1">
      <c r="A146" s="14"/>
      <c r="B146" s="204"/>
      <c r="C146" s="14"/>
      <c r="D146" s="196" t="s">
        <v>159</v>
      </c>
      <c r="E146" s="205" t="s">
        <v>1</v>
      </c>
      <c r="F146" s="206" t="s">
        <v>171</v>
      </c>
      <c r="G146" s="14"/>
      <c r="H146" s="207">
        <v>1529.0650000000001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159</v>
      </c>
      <c r="AU146" s="205" t="s">
        <v>88</v>
      </c>
      <c r="AV146" s="14" t="s">
        <v>146</v>
      </c>
      <c r="AW146" s="14" t="s">
        <v>35</v>
      </c>
      <c r="AX146" s="14" t="s">
        <v>86</v>
      </c>
      <c r="AY146" s="205" t="s">
        <v>140</v>
      </c>
    </row>
    <row r="147" s="2" customFormat="1" ht="33" customHeight="1">
      <c r="A147" s="38"/>
      <c r="B147" s="180"/>
      <c r="C147" s="181" t="s">
        <v>172</v>
      </c>
      <c r="D147" s="181" t="s">
        <v>142</v>
      </c>
      <c r="E147" s="182" t="s">
        <v>173</v>
      </c>
      <c r="F147" s="183" t="s">
        <v>174</v>
      </c>
      <c r="G147" s="184" t="s">
        <v>164</v>
      </c>
      <c r="H147" s="185">
        <v>1529.0650000000001</v>
      </c>
      <c r="I147" s="186"/>
      <c r="J147" s="187">
        <f>ROUND(I147*H147,2)</f>
        <v>0</v>
      </c>
      <c r="K147" s="188"/>
      <c r="L147" s="39"/>
      <c r="M147" s="189" t="s">
        <v>1</v>
      </c>
      <c r="N147" s="190" t="s">
        <v>44</v>
      </c>
      <c r="O147" s="77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146</v>
      </c>
      <c r="AT147" s="193" t="s">
        <v>142</v>
      </c>
      <c r="AU147" s="193" t="s">
        <v>88</v>
      </c>
      <c r="AY147" s="19" t="s">
        <v>140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9" t="s">
        <v>86</v>
      </c>
      <c r="BK147" s="194">
        <f>ROUND(I147*H147,2)</f>
        <v>0</v>
      </c>
      <c r="BL147" s="19" t="s">
        <v>146</v>
      </c>
      <c r="BM147" s="193" t="s">
        <v>175</v>
      </c>
    </row>
    <row r="148" s="13" customFormat="1">
      <c r="A148" s="13"/>
      <c r="B148" s="195"/>
      <c r="C148" s="13"/>
      <c r="D148" s="196" t="s">
        <v>159</v>
      </c>
      <c r="E148" s="197" t="s">
        <v>1</v>
      </c>
      <c r="F148" s="198" t="s">
        <v>166</v>
      </c>
      <c r="G148" s="13"/>
      <c r="H148" s="199">
        <v>26.215</v>
      </c>
      <c r="I148" s="200"/>
      <c r="J148" s="13"/>
      <c r="K148" s="13"/>
      <c r="L148" s="195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7" t="s">
        <v>159</v>
      </c>
      <c r="AU148" s="197" t="s">
        <v>88</v>
      </c>
      <c r="AV148" s="13" t="s">
        <v>88</v>
      </c>
      <c r="AW148" s="13" t="s">
        <v>35</v>
      </c>
      <c r="AX148" s="13" t="s">
        <v>79</v>
      </c>
      <c r="AY148" s="197" t="s">
        <v>140</v>
      </c>
    </row>
    <row r="149" s="13" customFormat="1">
      <c r="A149" s="13"/>
      <c r="B149" s="195"/>
      <c r="C149" s="13"/>
      <c r="D149" s="196" t="s">
        <v>159</v>
      </c>
      <c r="E149" s="197" t="s">
        <v>1</v>
      </c>
      <c r="F149" s="198" t="s">
        <v>167</v>
      </c>
      <c r="G149" s="13"/>
      <c r="H149" s="199">
        <v>1008.9500000000001</v>
      </c>
      <c r="I149" s="200"/>
      <c r="J149" s="13"/>
      <c r="K149" s="13"/>
      <c r="L149" s="195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7" t="s">
        <v>159</v>
      </c>
      <c r="AU149" s="197" t="s">
        <v>88</v>
      </c>
      <c r="AV149" s="13" t="s">
        <v>88</v>
      </c>
      <c r="AW149" s="13" t="s">
        <v>35</v>
      </c>
      <c r="AX149" s="13" t="s">
        <v>79</v>
      </c>
      <c r="AY149" s="197" t="s">
        <v>140</v>
      </c>
    </row>
    <row r="150" s="13" customFormat="1">
      <c r="A150" s="13"/>
      <c r="B150" s="195"/>
      <c r="C150" s="13"/>
      <c r="D150" s="196" t="s">
        <v>159</v>
      </c>
      <c r="E150" s="197" t="s">
        <v>1</v>
      </c>
      <c r="F150" s="198" t="s">
        <v>168</v>
      </c>
      <c r="G150" s="13"/>
      <c r="H150" s="199">
        <v>373.38</v>
      </c>
      <c r="I150" s="200"/>
      <c r="J150" s="13"/>
      <c r="K150" s="13"/>
      <c r="L150" s="195"/>
      <c r="M150" s="201"/>
      <c r="N150" s="202"/>
      <c r="O150" s="202"/>
      <c r="P150" s="202"/>
      <c r="Q150" s="202"/>
      <c r="R150" s="202"/>
      <c r="S150" s="202"/>
      <c r="T150" s="20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7" t="s">
        <v>159</v>
      </c>
      <c r="AU150" s="197" t="s">
        <v>88</v>
      </c>
      <c r="AV150" s="13" t="s">
        <v>88</v>
      </c>
      <c r="AW150" s="13" t="s">
        <v>35</v>
      </c>
      <c r="AX150" s="13" t="s">
        <v>79</v>
      </c>
      <c r="AY150" s="197" t="s">
        <v>140</v>
      </c>
    </row>
    <row r="151" s="13" customFormat="1">
      <c r="A151" s="13"/>
      <c r="B151" s="195"/>
      <c r="C151" s="13"/>
      <c r="D151" s="196" t="s">
        <v>159</v>
      </c>
      <c r="E151" s="197" t="s">
        <v>1</v>
      </c>
      <c r="F151" s="198" t="s">
        <v>169</v>
      </c>
      <c r="G151" s="13"/>
      <c r="H151" s="199">
        <v>97.019999999999996</v>
      </c>
      <c r="I151" s="200"/>
      <c r="J151" s="13"/>
      <c r="K151" s="13"/>
      <c r="L151" s="195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7" t="s">
        <v>159</v>
      </c>
      <c r="AU151" s="197" t="s">
        <v>88</v>
      </c>
      <c r="AV151" s="13" t="s">
        <v>88</v>
      </c>
      <c r="AW151" s="13" t="s">
        <v>35</v>
      </c>
      <c r="AX151" s="13" t="s">
        <v>79</v>
      </c>
      <c r="AY151" s="197" t="s">
        <v>140</v>
      </c>
    </row>
    <row r="152" s="13" customFormat="1">
      <c r="A152" s="13"/>
      <c r="B152" s="195"/>
      <c r="C152" s="13"/>
      <c r="D152" s="196" t="s">
        <v>159</v>
      </c>
      <c r="E152" s="197" t="s">
        <v>1</v>
      </c>
      <c r="F152" s="198" t="s">
        <v>170</v>
      </c>
      <c r="G152" s="13"/>
      <c r="H152" s="199">
        <v>23.5</v>
      </c>
      <c r="I152" s="200"/>
      <c r="J152" s="13"/>
      <c r="K152" s="13"/>
      <c r="L152" s="195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159</v>
      </c>
      <c r="AU152" s="197" t="s">
        <v>88</v>
      </c>
      <c r="AV152" s="13" t="s">
        <v>88</v>
      </c>
      <c r="AW152" s="13" t="s">
        <v>35</v>
      </c>
      <c r="AX152" s="13" t="s">
        <v>79</v>
      </c>
      <c r="AY152" s="197" t="s">
        <v>140</v>
      </c>
    </row>
    <row r="153" s="14" customFormat="1">
      <c r="A153" s="14"/>
      <c r="B153" s="204"/>
      <c r="C153" s="14"/>
      <c r="D153" s="196" t="s">
        <v>159</v>
      </c>
      <c r="E153" s="205" t="s">
        <v>1</v>
      </c>
      <c r="F153" s="206" t="s">
        <v>171</v>
      </c>
      <c r="G153" s="14"/>
      <c r="H153" s="207">
        <v>1529.0650000000001</v>
      </c>
      <c r="I153" s="208"/>
      <c r="J153" s="14"/>
      <c r="K153" s="14"/>
      <c r="L153" s="204"/>
      <c r="M153" s="209"/>
      <c r="N153" s="210"/>
      <c r="O153" s="210"/>
      <c r="P153" s="210"/>
      <c r="Q153" s="210"/>
      <c r="R153" s="210"/>
      <c r="S153" s="210"/>
      <c r="T153" s="21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5" t="s">
        <v>159</v>
      </c>
      <c r="AU153" s="205" t="s">
        <v>88</v>
      </c>
      <c r="AV153" s="14" t="s">
        <v>146</v>
      </c>
      <c r="AW153" s="14" t="s">
        <v>35</v>
      </c>
      <c r="AX153" s="14" t="s">
        <v>86</v>
      </c>
      <c r="AY153" s="205" t="s">
        <v>140</v>
      </c>
    </row>
    <row r="154" s="2" customFormat="1" ht="33" customHeight="1">
      <c r="A154" s="38"/>
      <c r="B154" s="180"/>
      <c r="C154" s="181" t="s">
        <v>176</v>
      </c>
      <c r="D154" s="181" t="s">
        <v>142</v>
      </c>
      <c r="E154" s="182" t="s">
        <v>177</v>
      </c>
      <c r="F154" s="183" t="s">
        <v>178</v>
      </c>
      <c r="G154" s="184" t="s">
        <v>164</v>
      </c>
      <c r="H154" s="185">
        <v>290</v>
      </c>
      <c r="I154" s="186"/>
      <c r="J154" s="187">
        <f>ROUND(I154*H154,2)</f>
        <v>0</v>
      </c>
      <c r="K154" s="188"/>
      <c r="L154" s="39"/>
      <c r="M154" s="189" t="s">
        <v>1</v>
      </c>
      <c r="N154" s="190" t="s">
        <v>44</v>
      </c>
      <c r="O154" s="77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146</v>
      </c>
      <c r="AT154" s="193" t="s">
        <v>142</v>
      </c>
      <c r="AU154" s="193" t="s">
        <v>88</v>
      </c>
      <c r="AY154" s="19" t="s">
        <v>140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9" t="s">
        <v>86</v>
      </c>
      <c r="BK154" s="194">
        <f>ROUND(I154*H154,2)</f>
        <v>0</v>
      </c>
      <c r="BL154" s="19" t="s">
        <v>146</v>
      </c>
      <c r="BM154" s="193" t="s">
        <v>179</v>
      </c>
    </row>
    <row r="155" s="13" customFormat="1">
      <c r="A155" s="13"/>
      <c r="B155" s="195"/>
      <c r="C155" s="13"/>
      <c r="D155" s="196" t="s">
        <v>159</v>
      </c>
      <c r="E155" s="197" t="s">
        <v>1</v>
      </c>
      <c r="F155" s="198" t="s">
        <v>180</v>
      </c>
      <c r="G155" s="13"/>
      <c r="H155" s="199">
        <v>290</v>
      </c>
      <c r="I155" s="200"/>
      <c r="J155" s="13"/>
      <c r="K155" s="13"/>
      <c r="L155" s="195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7" t="s">
        <v>159</v>
      </c>
      <c r="AU155" s="197" t="s">
        <v>88</v>
      </c>
      <c r="AV155" s="13" t="s">
        <v>88</v>
      </c>
      <c r="AW155" s="13" t="s">
        <v>35</v>
      </c>
      <c r="AX155" s="13" t="s">
        <v>86</v>
      </c>
      <c r="AY155" s="197" t="s">
        <v>140</v>
      </c>
    </row>
    <row r="156" s="2" customFormat="1" ht="33" customHeight="1">
      <c r="A156" s="38"/>
      <c r="B156" s="180"/>
      <c r="C156" s="181" t="s">
        <v>181</v>
      </c>
      <c r="D156" s="181" t="s">
        <v>142</v>
      </c>
      <c r="E156" s="182" t="s">
        <v>182</v>
      </c>
      <c r="F156" s="183" t="s">
        <v>183</v>
      </c>
      <c r="G156" s="184" t="s">
        <v>164</v>
      </c>
      <c r="H156" s="185">
        <v>290</v>
      </c>
      <c r="I156" s="186"/>
      <c r="J156" s="187">
        <f>ROUND(I156*H156,2)</f>
        <v>0</v>
      </c>
      <c r="K156" s="188"/>
      <c r="L156" s="39"/>
      <c r="M156" s="189" t="s">
        <v>1</v>
      </c>
      <c r="N156" s="190" t="s">
        <v>44</v>
      </c>
      <c r="O156" s="77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146</v>
      </c>
      <c r="AT156" s="193" t="s">
        <v>142</v>
      </c>
      <c r="AU156" s="193" t="s">
        <v>88</v>
      </c>
      <c r="AY156" s="19" t="s">
        <v>140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9" t="s">
        <v>86</v>
      </c>
      <c r="BK156" s="194">
        <f>ROUND(I156*H156,2)</f>
        <v>0</v>
      </c>
      <c r="BL156" s="19" t="s">
        <v>146</v>
      </c>
      <c r="BM156" s="193" t="s">
        <v>184</v>
      </c>
    </row>
    <row r="157" s="13" customFormat="1">
      <c r="A157" s="13"/>
      <c r="B157" s="195"/>
      <c r="C157" s="13"/>
      <c r="D157" s="196" t="s">
        <v>159</v>
      </c>
      <c r="E157" s="197" t="s">
        <v>1</v>
      </c>
      <c r="F157" s="198" t="s">
        <v>180</v>
      </c>
      <c r="G157" s="13"/>
      <c r="H157" s="199">
        <v>290</v>
      </c>
      <c r="I157" s="200"/>
      <c r="J157" s="13"/>
      <c r="K157" s="13"/>
      <c r="L157" s="195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159</v>
      </c>
      <c r="AU157" s="197" t="s">
        <v>88</v>
      </c>
      <c r="AV157" s="13" t="s">
        <v>88</v>
      </c>
      <c r="AW157" s="13" t="s">
        <v>35</v>
      </c>
      <c r="AX157" s="13" t="s">
        <v>86</v>
      </c>
      <c r="AY157" s="197" t="s">
        <v>140</v>
      </c>
    </row>
    <row r="158" s="2" customFormat="1" ht="24.15" customHeight="1">
      <c r="A158" s="38"/>
      <c r="B158" s="180"/>
      <c r="C158" s="181" t="s">
        <v>185</v>
      </c>
      <c r="D158" s="181" t="s">
        <v>142</v>
      </c>
      <c r="E158" s="182" t="s">
        <v>186</v>
      </c>
      <c r="F158" s="183" t="s">
        <v>187</v>
      </c>
      <c r="G158" s="184" t="s">
        <v>164</v>
      </c>
      <c r="H158" s="185">
        <v>24.736999999999998</v>
      </c>
      <c r="I158" s="186"/>
      <c r="J158" s="187">
        <f>ROUND(I158*H158,2)</f>
        <v>0</v>
      </c>
      <c r="K158" s="188"/>
      <c r="L158" s="39"/>
      <c r="M158" s="189" t="s">
        <v>1</v>
      </c>
      <c r="N158" s="190" t="s">
        <v>44</v>
      </c>
      <c r="O158" s="77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146</v>
      </c>
      <c r="AT158" s="193" t="s">
        <v>142</v>
      </c>
      <c r="AU158" s="193" t="s">
        <v>88</v>
      </c>
      <c r="AY158" s="19" t="s">
        <v>140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9" t="s">
        <v>86</v>
      </c>
      <c r="BK158" s="194">
        <f>ROUND(I158*H158,2)</f>
        <v>0</v>
      </c>
      <c r="BL158" s="19" t="s">
        <v>146</v>
      </c>
      <c r="BM158" s="193" t="s">
        <v>188</v>
      </c>
    </row>
    <row r="159" s="15" customFormat="1">
      <c r="A159" s="15"/>
      <c r="B159" s="212"/>
      <c r="C159" s="15"/>
      <c r="D159" s="196" t="s">
        <v>159</v>
      </c>
      <c r="E159" s="213" t="s">
        <v>1</v>
      </c>
      <c r="F159" s="214" t="s">
        <v>189</v>
      </c>
      <c r="G159" s="15"/>
      <c r="H159" s="213" t="s">
        <v>1</v>
      </c>
      <c r="I159" s="215"/>
      <c r="J159" s="15"/>
      <c r="K159" s="15"/>
      <c r="L159" s="212"/>
      <c r="M159" s="216"/>
      <c r="N159" s="217"/>
      <c r="O159" s="217"/>
      <c r="P159" s="217"/>
      <c r="Q159" s="217"/>
      <c r="R159" s="217"/>
      <c r="S159" s="217"/>
      <c r="T159" s="21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3" t="s">
        <v>159</v>
      </c>
      <c r="AU159" s="213" t="s">
        <v>88</v>
      </c>
      <c r="AV159" s="15" t="s">
        <v>86</v>
      </c>
      <c r="AW159" s="15" t="s">
        <v>35</v>
      </c>
      <c r="AX159" s="15" t="s">
        <v>79</v>
      </c>
      <c r="AY159" s="213" t="s">
        <v>140</v>
      </c>
    </row>
    <row r="160" s="13" customFormat="1">
      <c r="A160" s="13"/>
      <c r="B160" s="195"/>
      <c r="C160" s="13"/>
      <c r="D160" s="196" t="s">
        <v>159</v>
      </c>
      <c r="E160" s="197" t="s">
        <v>1</v>
      </c>
      <c r="F160" s="198" t="s">
        <v>190</v>
      </c>
      <c r="G160" s="13"/>
      <c r="H160" s="199">
        <v>6.3979999999999997</v>
      </c>
      <c r="I160" s="200"/>
      <c r="J160" s="13"/>
      <c r="K160" s="13"/>
      <c r="L160" s="195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159</v>
      </c>
      <c r="AU160" s="197" t="s">
        <v>88</v>
      </c>
      <c r="AV160" s="13" t="s">
        <v>88</v>
      </c>
      <c r="AW160" s="13" t="s">
        <v>35</v>
      </c>
      <c r="AX160" s="13" t="s">
        <v>79</v>
      </c>
      <c r="AY160" s="197" t="s">
        <v>140</v>
      </c>
    </row>
    <row r="161" s="13" customFormat="1">
      <c r="A161" s="13"/>
      <c r="B161" s="195"/>
      <c r="C161" s="13"/>
      <c r="D161" s="196" t="s">
        <v>159</v>
      </c>
      <c r="E161" s="197" t="s">
        <v>1</v>
      </c>
      <c r="F161" s="198" t="s">
        <v>191</v>
      </c>
      <c r="G161" s="13"/>
      <c r="H161" s="199">
        <v>7.3949999999999996</v>
      </c>
      <c r="I161" s="200"/>
      <c r="J161" s="13"/>
      <c r="K161" s="13"/>
      <c r="L161" s="195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159</v>
      </c>
      <c r="AU161" s="197" t="s">
        <v>88</v>
      </c>
      <c r="AV161" s="13" t="s">
        <v>88</v>
      </c>
      <c r="AW161" s="13" t="s">
        <v>35</v>
      </c>
      <c r="AX161" s="13" t="s">
        <v>79</v>
      </c>
      <c r="AY161" s="197" t="s">
        <v>140</v>
      </c>
    </row>
    <row r="162" s="13" customFormat="1">
      <c r="A162" s="13"/>
      <c r="B162" s="195"/>
      <c r="C162" s="13"/>
      <c r="D162" s="196" t="s">
        <v>159</v>
      </c>
      <c r="E162" s="197" t="s">
        <v>1</v>
      </c>
      <c r="F162" s="198" t="s">
        <v>192</v>
      </c>
      <c r="G162" s="13"/>
      <c r="H162" s="199">
        <v>5.3940000000000001</v>
      </c>
      <c r="I162" s="200"/>
      <c r="J162" s="13"/>
      <c r="K162" s="13"/>
      <c r="L162" s="195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7" t="s">
        <v>159</v>
      </c>
      <c r="AU162" s="197" t="s">
        <v>88</v>
      </c>
      <c r="AV162" s="13" t="s">
        <v>88</v>
      </c>
      <c r="AW162" s="13" t="s">
        <v>35</v>
      </c>
      <c r="AX162" s="13" t="s">
        <v>79</v>
      </c>
      <c r="AY162" s="197" t="s">
        <v>140</v>
      </c>
    </row>
    <row r="163" s="13" customFormat="1">
      <c r="A163" s="13"/>
      <c r="B163" s="195"/>
      <c r="C163" s="13"/>
      <c r="D163" s="196" t="s">
        <v>159</v>
      </c>
      <c r="E163" s="197" t="s">
        <v>1</v>
      </c>
      <c r="F163" s="198" t="s">
        <v>193</v>
      </c>
      <c r="G163" s="13"/>
      <c r="H163" s="199">
        <v>5.5499999999999998</v>
      </c>
      <c r="I163" s="200"/>
      <c r="J163" s="13"/>
      <c r="K163" s="13"/>
      <c r="L163" s="195"/>
      <c r="M163" s="201"/>
      <c r="N163" s="202"/>
      <c r="O163" s="202"/>
      <c r="P163" s="202"/>
      <c r="Q163" s="202"/>
      <c r="R163" s="202"/>
      <c r="S163" s="202"/>
      <c r="T163" s="20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7" t="s">
        <v>159</v>
      </c>
      <c r="AU163" s="197" t="s">
        <v>88</v>
      </c>
      <c r="AV163" s="13" t="s">
        <v>88</v>
      </c>
      <c r="AW163" s="13" t="s">
        <v>35</v>
      </c>
      <c r="AX163" s="13" t="s">
        <v>79</v>
      </c>
      <c r="AY163" s="197" t="s">
        <v>140</v>
      </c>
    </row>
    <row r="164" s="14" customFormat="1">
      <c r="A164" s="14"/>
      <c r="B164" s="204"/>
      <c r="C164" s="14"/>
      <c r="D164" s="196" t="s">
        <v>159</v>
      </c>
      <c r="E164" s="205" t="s">
        <v>1</v>
      </c>
      <c r="F164" s="206" t="s">
        <v>171</v>
      </c>
      <c r="G164" s="14"/>
      <c r="H164" s="207">
        <v>24.736999999999998</v>
      </c>
      <c r="I164" s="208"/>
      <c r="J164" s="14"/>
      <c r="K164" s="14"/>
      <c r="L164" s="204"/>
      <c r="M164" s="209"/>
      <c r="N164" s="210"/>
      <c r="O164" s="210"/>
      <c r="P164" s="210"/>
      <c r="Q164" s="210"/>
      <c r="R164" s="210"/>
      <c r="S164" s="210"/>
      <c r="T164" s="21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5" t="s">
        <v>159</v>
      </c>
      <c r="AU164" s="205" t="s">
        <v>88</v>
      </c>
      <c r="AV164" s="14" t="s">
        <v>146</v>
      </c>
      <c r="AW164" s="14" t="s">
        <v>35</v>
      </c>
      <c r="AX164" s="14" t="s">
        <v>86</v>
      </c>
      <c r="AY164" s="205" t="s">
        <v>140</v>
      </c>
    </row>
    <row r="165" s="2" customFormat="1" ht="33" customHeight="1">
      <c r="A165" s="38"/>
      <c r="B165" s="180"/>
      <c r="C165" s="181" t="s">
        <v>194</v>
      </c>
      <c r="D165" s="181" t="s">
        <v>142</v>
      </c>
      <c r="E165" s="182" t="s">
        <v>195</v>
      </c>
      <c r="F165" s="183" t="s">
        <v>196</v>
      </c>
      <c r="G165" s="184" t="s">
        <v>164</v>
      </c>
      <c r="H165" s="185">
        <v>24.736999999999998</v>
      </c>
      <c r="I165" s="186"/>
      <c r="J165" s="187">
        <f>ROUND(I165*H165,2)</f>
        <v>0</v>
      </c>
      <c r="K165" s="188"/>
      <c r="L165" s="39"/>
      <c r="M165" s="189" t="s">
        <v>1</v>
      </c>
      <c r="N165" s="190" t="s">
        <v>44</v>
      </c>
      <c r="O165" s="77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146</v>
      </c>
      <c r="AT165" s="193" t="s">
        <v>142</v>
      </c>
      <c r="AU165" s="193" t="s">
        <v>88</v>
      </c>
      <c r="AY165" s="19" t="s">
        <v>140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9" t="s">
        <v>86</v>
      </c>
      <c r="BK165" s="194">
        <f>ROUND(I165*H165,2)</f>
        <v>0</v>
      </c>
      <c r="BL165" s="19" t="s">
        <v>146</v>
      </c>
      <c r="BM165" s="193" t="s">
        <v>197</v>
      </c>
    </row>
    <row r="166" s="15" customFormat="1">
      <c r="A166" s="15"/>
      <c r="B166" s="212"/>
      <c r="C166" s="15"/>
      <c r="D166" s="196" t="s">
        <v>159</v>
      </c>
      <c r="E166" s="213" t="s">
        <v>1</v>
      </c>
      <c r="F166" s="214" t="s">
        <v>189</v>
      </c>
      <c r="G166" s="15"/>
      <c r="H166" s="213" t="s">
        <v>1</v>
      </c>
      <c r="I166" s="215"/>
      <c r="J166" s="15"/>
      <c r="K166" s="15"/>
      <c r="L166" s="212"/>
      <c r="M166" s="216"/>
      <c r="N166" s="217"/>
      <c r="O166" s="217"/>
      <c r="P166" s="217"/>
      <c r="Q166" s="217"/>
      <c r="R166" s="217"/>
      <c r="S166" s="217"/>
      <c r="T166" s="21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13" t="s">
        <v>159</v>
      </c>
      <c r="AU166" s="213" t="s">
        <v>88</v>
      </c>
      <c r="AV166" s="15" t="s">
        <v>86</v>
      </c>
      <c r="AW166" s="15" t="s">
        <v>35</v>
      </c>
      <c r="AX166" s="15" t="s">
        <v>79</v>
      </c>
      <c r="AY166" s="213" t="s">
        <v>140</v>
      </c>
    </row>
    <row r="167" s="13" customFormat="1">
      <c r="A167" s="13"/>
      <c r="B167" s="195"/>
      <c r="C167" s="13"/>
      <c r="D167" s="196" t="s">
        <v>159</v>
      </c>
      <c r="E167" s="197" t="s">
        <v>1</v>
      </c>
      <c r="F167" s="198" t="s">
        <v>190</v>
      </c>
      <c r="G167" s="13"/>
      <c r="H167" s="199">
        <v>6.3979999999999997</v>
      </c>
      <c r="I167" s="200"/>
      <c r="J167" s="13"/>
      <c r="K167" s="13"/>
      <c r="L167" s="195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159</v>
      </c>
      <c r="AU167" s="197" t="s">
        <v>88</v>
      </c>
      <c r="AV167" s="13" t="s">
        <v>88</v>
      </c>
      <c r="AW167" s="13" t="s">
        <v>35</v>
      </c>
      <c r="AX167" s="13" t="s">
        <v>79</v>
      </c>
      <c r="AY167" s="197" t="s">
        <v>140</v>
      </c>
    </row>
    <row r="168" s="13" customFormat="1">
      <c r="A168" s="13"/>
      <c r="B168" s="195"/>
      <c r="C168" s="13"/>
      <c r="D168" s="196" t="s">
        <v>159</v>
      </c>
      <c r="E168" s="197" t="s">
        <v>1</v>
      </c>
      <c r="F168" s="198" t="s">
        <v>191</v>
      </c>
      <c r="G168" s="13"/>
      <c r="H168" s="199">
        <v>7.3949999999999996</v>
      </c>
      <c r="I168" s="200"/>
      <c r="J168" s="13"/>
      <c r="K168" s="13"/>
      <c r="L168" s="195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159</v>
      </c>
      <c r="AU168" s="197" t="s">
        <v>88</v>
      </c>
      <c r="AV168" s="13" t="s">
        <v>88</v>
      </c>
      <c r="AW168" s="13" t="s">
        <v>35</v>
      </c>
      <c r="AX168" s="13" t="s">
        <v>79</v>
      </c>
      <c r="AY168" s="197" t="s">
        <v>140</v>
      </c>
    </row>
    <row r="169" s="13" customFormat="1">
      <c r="A169" s="13"/>
      <c r="B169" s="195"/>
      <c r="C169" s="13"/>
      <c r="D169" s="196" t="s">
        <v>159</v>
      </c>
      <c r="E169" s="197" t="s">
        <v>1</v>
      </c>
      <c r="F169" s="198" t="s">
        <v>192</v>
      </c>
      <c r="G169" s="13"/>
      <c r="H169" s="199">
        <v>5.3940000000000001</v>
      </c>
      <c r="I169" s="200"/>
      <c r="J169" s="13"/>
      <c r="K169" s="13"/>
      <c r="L169" s="195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7" t="s">
        <v>159</v>
      </c>
      <c r="AU169" s="197" t="s">
        <v>88</v>
      </c>
      <c r="AV169" s="13" t="s">
        <v>88</v>
      </c>
      <c r="AW169" s="13" t="s">
        <v>35</v>
      </c>
      <c r="AX169" s="13" t="s">
        <v>79</v>
      </c>
      <c r="AY169" s="197" t="s">
        <v>140</v>
      </c>
    </row>
    <row r="170" s="13" customFormat="1">
      <c r="A170" s="13"/>
      <c r="B170" s="195"/>
      <c r="C170" s="13"/>
      <c r="D170" s="196" t="s">
        <v>159</v>
      </c>
      <c r="E170" s="197" t="s">
        <v>1</v>
      </c>
      <c r="F170" s="198" t="s">
        <v>193</v>
      </c>
      <c r="G170" s="13"/>
      <c r="H170" s="199">
        <v>5.5499999999999998</v>
      </c>
      <c r="I170" s="200"/>
      <c r="J170" s="13"/>
      <c r="K170" s="13"/>
      <c r="L170" s="195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7" t="s">
        <v>159</v>
      </c>
      <c r="AU170" s="197" t="s">
        <v>88</v>
      </c>
      <c r="AV170" s="13" t="s">
        <v>88</v>
      </c>
      <c r="AW170" s="13" t="s">
        <v>35</v>
      </c>
      <c r="AX170" s="13" t="s">
        <v>79</v>
      </c>
      <c r="AY170" s="197" t="s">
        <v>140</v>
      </c>
    </row>
    <row r="171" s="14" customFormat="1">
      <c r="A171" s="14"/>
      <c r="B171" s="204"/>
      <c r="C171" s="14"/>
      <c r="D171" s="196" t="s">
        <v>159</v>
      </c>
      <c r="E171" s="205" t="s">
        <v>1</v>
      </c>
      <c r="F171" s="206" t="s">
        <v>171</v>
      </c>
      <c r="G171" s="14"/>
      <c r="H171" s="207">
        <v>24.736999999999998</v>
      </c>
      <c r="I171" s="208"/>
      <c r="J171" s="14"/>
      <c r="K171" s="14"/>
      <c r="L171" s="204"/>
      <c r="M171" s="209"/>
      <c r="N171" s="210"/>
      <c r="O171" s="210"/>
      <c r="P171" s="210"/>
      <c r="Q171" s="210"/>
      <c r="R171" s="210"/>
      <c r="S171" s="210"/>
      <c r="T171" s="21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5" t="s">
        <v>159</v>
      </c>
      <c r="AU171" s="205" t="s">
        <v>88</v>
      </c>
      <c r="AV171" s="14" t="s">
        <v>146</v>
      </c>
      <c r="AW171" s="14" t="s">
        <v>35</v>
      </c>
      <c r="AX171" s="14" t="s">
        <v>86</v>
      </c>
      <c r="AY171" s="205" t="s">
        <v>140</v>
      </c>
    </row>
    <row r="172" s="2" customFormat="1" ht="33" customHeight="1">
      <c r="A172" s="38"/>
      <c r="B172" s="180"/>
      <c r="C172" s="181" t="s">
        <v>198</v>
      </c>
      <c r="D172" s="181" t="s">
        <v>142</v>
      </c>
      <c r="E172" s="182" t="s">
        <v>199</v>
      </c>
      <c r="F172" s="183" t="s">
        <v>200</v>
      </c>
      <c r="G172" s="184" t="s">
        <v>164</v>
      </c>
      <c r="H172" s="185">
        <v>3.7799999999999998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44</v>
      </c>
      <c r="O172" s="77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146</v>
      </c>
      <c r="AT172" s="193" t="s">
        <v>142</v>
      </c>
      <c r="AU172" s="193" t="s">
        <v>88</v>
      </c>
      <c r="AY172" s="19" t="s">
        <v>140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9" t="s">
        <v>86</v>
      </c>
      <c r="BK172" s="194">
        <f>ROUND(I172*H172,2)</f>
        <v>0</v>
      </c>
      <c r="BL172" s="19" t="s">
        <v>146</v>
      </c>
      <c r="BM172" s="193" t="s">
        <v>201</v>
      </c>
    </row>
    <row r="173" s="13" customFormat="1">
      <c r="A173" s="13"/>
      <c r="B173" s="195"/>
      <c r="C173" s="13"/>
      <c r="D173" s="196" t="s">
        <v>159</v>
      </c>
      <c r="E173" s="197" t="s">
        <v>1</v>
      </c>
      <c r="F173" s="198" t="s">
        <v>202</v>
      </c>
      <c r="G173" s="13"/>
      <c r="H173" s="199">
        <v>3.7799999999999998</v>
      </c>
      <c r="I173" s="200"/>
      <c r="J173" s="13"/>
      <c r="K173" s="13"/>
      <c r="L173" s="195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7" t="s">
        <v>159</v>
      </c>
      <c r="AU173" s="197" t="s">
        <v>88</v>
      </c>
      <c r="AV173" s="13" t="s">
        <v>88</v>
      </c>
      <c r="AW173" s="13" t="s">
        <v>35</v>
      </c>
      <c r="AX173" s="13" t="s">
        <v>86</v>
      </c>
      <c r="AY173" s="197" t="s">
        <v>140</v>
      </c>
    </row>
    <row r="174" s="2" customFormat="1" ht="33" customHeight="1">
      <c r="A174" s="38"/>
      <c r="B174" s="180"/>
      <c r="C174" s="181" t="s">
        <v>203</v>
      </c>
      <c r="D174" s="181" t="s">
        <v>142</v>
      </c>
      <c r="E174" s="182" t="s">
        <v>204</v>
      </c>
      <c r="F174" s="183" t="s">
        <v>205</v>
      </c>
      <c r="G174" s="184" t="s">
        <v>164</v>
      </c>
      <c r="H174" s="185">
        <v>3.7799999999999998</v>
      </c>
      <c r="I174" s="186"/>
      <c r="J174" s="187">
        <f>ROUND(I174*H174,2)</f>
        <v>0</v>
      </c>
      <c r="K174" s="188"/>
      <c r="L174" s="39"/>
      <c r="M174" s="189" t="s">
        <v>1</v>
      </c>
      <c r="N174" s="190" t="s">
        <v>44</v>
      </c>
      <c r="O174" s="77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146</v>
      </c>
      <c r="AT174" s="193" t="s">
        <v>142</v>
      </c>
      <c r="AU174" s="193" t="s">
        <v>88</v>
      </c>
      <c r="AY174" s="19" t="s">
        <v>140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9" t="s">
        <v>86</v>
      </c>
      <c r="BK174" s="194">
        <f>ROUND(I174*H174,2)</f>
        <v>0</v>
      </c>
      <c r="BL174" s="19" t="s">
        <v>146</v>
      </c>
      <c r="BM174" s="193" t="s">
        <v>206</v>
      </c>
    </row>
    <row r="175" s="13" customFormat="1">
      <c r="A175" s="13"/>
      <c r="B175" s="195"/>
      <c r="C175" s="13"/>
      <c r="D175" s="196" t="s">
        <v>159</v>
      </c>
      <c r="E175" s="197" t="s">
        <v>1</v>
      </c>
      <c r="F175" s="198" t="s">
        <v>202</v>
      </c>
      <c r="G175" s="13"/>
      <c r="H175" s="199">
        <v>3.7799999999999998</v>
      </c>
      <c r="I175" s="200"/>
      <c r="J175" s="13"/>
      <c r="K175" s="13"/>
      <c r="L175" s="195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159</v>
      </c>
      <c r="AU175" s="197" t="s">
        <v>88</v>
      </c>
      <c r="AV175" s="13" t="s">
        <v>88</v>
      </c>
      <c r="AW175" s="13" t="s">
        <v>35</v>
      </c>
      <c r="AX175" s="13" t="s">
        <v>86</v>
      </c>
      <c r="AY175" s="197" t="s">
        <v>140</v>
      </c>
    </row>
    <row r="176" s="2" customFormat="1" ht="24.15" customHeight="1">
      <c r="A176" s="38"/>
      <c r="B176" s="180"/>
      <c r="C176" s="181" t="s">
        <v>207</v>
      </c>
      <c r="D176" s="181" t="s">
        <v>142</v>
      </c>
      <c r="E176" s="182" t="s">
        <v>208</v>
      </c>
      <c r="F176" s="183" t="s">
        <v>209</v>
      </c>
      <c r="G176" s="184" t="s">
        <v>164</v>
      </c>
      <c r="H176" s="185">
        <v>0.375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44</v>
      </c>
      <c r="O176" s="77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146</v>
      </c>
      <c r="AT176" s="193" t="s">
        <v>142</v>
      </c>
      <c r="AU176" s="193" t="s">
        <v>88</v>
      </c>
      <c r="AY176" s="19" t="s">
        <v>140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86</v>
      </c>
      <c r="BK176" s="194">
        <f>ROUND(I176*H176,2)</f>
        <v>0</v>
      </c>
      <c r="BL176" s="19" t="s">
        <v>146</v>
      </c>
      <c r="BM176" s="193" t="s">
        <v>210</v>
      </c>
    </row>
    <row r="177" s="13" customFormat="1">
      <c r="A177" s="13"/>
      <c r="B177" s="195"/>
      <c r="C177" s="13"/>
      <c r="D177" s="196" t="s">
        <v>159</v>
      </c>
      <c r="E177" s="197" t="s">
        <v>1</v>
      </c>
      <c r="F177" s="198" t="s">
        <v>211</v>
      </c>
      <c r="G177" s="13"/>
      <c r="H177" s="199">
        <v>0.375</v>
      </c>
      <c r="I177" s="200"/>
      <c r="J177" s="13"/>
      <c r="K177" s="13"/>
      <c r="L177" s="195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159</v>
      </c>
      <c r="AU177" s="197" t="s">
        <v>88</v>
      </c>
      <c r="AV177" s="13" t="s">
        <v>88</v>
      </c>
      <c r="AW177" s="13" t="s">
        <v>35</v>
      </c>
      <c r="AX177" s="13" t="s">
        <v>86</v>
      </c>
      <c r="AY177" s="197" t="s">
        <v>140</v>
      </c>
    </row>
    <row r="178" s="2" customFormat="1" ht="24.15" customHeight="1">
      <c r="A178" s="38"/>
      <c r="B178" s="180"/>
      <c r="C178" s="181" t="s">
        <v>212</v>
      </c>
      <c r="D178" s="181" t="s">
        <v>142</v>
      </c>
      <c r="E178" s="182" t="s">
        <v>213</v>
      </c>
      <c r="F178" s="183" t="s">
        <v>214</v>
      </c>
      <c r="G178" s="184" t="s">
        <v>164</v>
      </c>
      <c r="H178" s="185">
        <v>0.375</v>
      </c>
      <c r="I178" s="186"/>
      <c r="J178" s="187">
        <f>ROUND(I178*H178,2)</f>
        <v>0</v>
      </c>
      <c r="K178" s="188"/>
      <c r="L178" s="39"/>
      <c r="M178" s="189" t="s">
        <v>1</v>
      </c>
      <c r="N178" s="190" t="s">
        <v>44</v>
      </c>
      <c r="O178" s="77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146</v>
      </c>
      <c r="AT178" s="193" t="s">
        <v>142</v>
      </c>
      <c r="AU178" s="193" t="s">
        <v>88</v>
      </c>
      <c r="AY178" s="19" t="s">
        <v>140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9" t="s">
        <v>86</v>
      </c>
      <c r="BK178" s="194">
        <f>ROUND(I178*H178,2)</f>
        <v>0</v>
      </c>
      <c r="BL178" s="19" t="s">
        <v>146</v>
      </c>
      <c r="BM178" s="193" t="s">
        <v>215</v>
      </c>
    </row>
    <row r="179" s="13" customFormat="1">
      <c r="A179" s="13"/>
      <c r="B179" s="195"/>
      <c r="C179" s="13"/>
      <c r="D179" s="196" t="s">
        <v>159</v>
      </c>
      <c r="E179" s="197" t="s">
        <v>1</v>
      </c>
      <c r="F179" s="198" t="s">
        <v>211</v>
      </c>
      <c r="G179" s="13"/>
      <c r="H179" s="199">
        <v>0.375</v>
      </c>
      <c r="I179" s="200"/>
      <c r="J179" s="13"/>
      <c r="K179" s="13"/>
      <c r="L179" s="195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7" t="s">
        <v>159</v>
      </c>
      <c r="AU179" s="197" t="s">
        <v>88</v>
      </c>
      <c r="AV179" s="13" t="s">
        <v>88</v>
      </c>
      <c r="AW179" s="13" t="s">
        <v>35</v>
      </c>
      <c r="AX179" s="13" t="s">
        <v>86</v>
      </c>
      <c r="AY179" s="197" t="s">
        <v>140</v>
      </c>
    </row>
    <row r="180" s="2" customFormat="1" ht="24.15" customHeight="1">
      <c r="A180" s="38"/>
      <c r="B180" s="180"/>
      <c r="C180" s="181" t="s">
        <v>8</v>
      </c>
      <c r="D180" s="181" t="s">
        <v>142</v>
      </c>
      <c r="E180" s="182" t="s">
        <v>216</v>
      </c>
      <c r="F180" s="183" t="s">
        <v>217</v>
      </c>
      <c r="G180" s="184" t="s">
        <v>150</v>
      </c>
      <c r="H180" s="185">
        <v>2</v>
      </c>
      <c r="I180" s="186"/>
      <c r="J180" s="187">
        <f>ROUND(I180*H180,2)</f>
        <v>0</v>
      </c>
      <c r="K180" s="188"/>
      <c r="L180" s="39"/>
      <c r="M180" s="189" t="s">
        <v>1</v>
      </c>
      <c r="N180" s="190" t="s">
        <v>44</v>
      </c>
      <c r="O180" s="77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146</v>
      </c>
      <c r="AT180" s="193" t="s">
        <v>142</v>
      </c>
      <c r="AU180" s="193" t="s">
        <v>88</v>
      </c>
      <c r="AY180" s="19" t="s">
        <v>140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9" t="s">
        <v>86</v>
      </c>
      <c r="BK180" s="194">
        <f>ROUND(I180*H180,2)</f>
        <v>0</v>
      </c>
      <c r="BL180" s="19" t="s">
        <v>146</v>
      </c>
      <c r="BM180" s="193" t="s">
        <v>218</v>
      </c>
    </row>
    <row r="181" s="2" customFormat="1" ht="24.15" customHeight="1">
      <c r="A181" s="38"/>
      <c r="B181" s="180"/>
      <c r="C181" s="181" t="s">
        <v>219</v>
      </c>
      <c r="D181" s="181" t="s">
        <v>142</v>
      </c>
      <c r="E181" s="182" t="s">
        <v>220</v>
      </c>
      <c r="F181" s="183" t="s">
        <v>221</v>
      </c>
      <c r="G181" s="184" t="s">
        <v>150</v>
      </c>
      <c r="H181" s="185">
        <v>2</v>
      </c>
      <c r="I181" s="186"/>
      <c r="J181" s="187">
        <f>ROUND(I181*H181,2)</f>
        <v>0</v>
      </c>
      <c r="K181" s="188"/>
      <c r="L181" s="39"/>
      <c r="M181" s="189" t="s">
        <v>1</v>
      </c>
      <c r="N181" s="190" t="s">
        <v>44</v>
      </c>
      <c r="O181" s="77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146</v>
      </c>
      <c r="AT181" s="193" t="s">
        <v>142</v>
      </c>
      <c r="AU181" s="193" t="s">
        <v>88</v>
      </c>
      <c r="AY181" s="19" t="s">
        <v>140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9" t="s">
        <v>86</v>
      </c>
      <c r="BK181" s="194">
        <f>ROUND(I181*H181,2)</f>
        <v>0</v>
      </c>
      <c r="BL181" s="19" t="s">
        <v>146</v>
      </c>
      <c r="BM181" s="193" t="s">
        <v>222</v>
      </c>
    </row>
    <row r="182" s="2" customFormat="1" ht="24.15" customHeight="1">
      <c r="A182" s="38"/>
      <c r="B182" s="180"/>
      <c r="C182" s="181" t="s">
        <v>223</v>
      </c>
      <c r="D182" s="181" t="s">
        <v>142</v>
      </c>
      <c r="E182" s="182" t="s">
        <v>224</v>
      </c>
      <c r="F182" s="183" t="s">
        <v>225</v>
      </c>
      <c r="G182" s="184" t="s">
        <v>150</v>
      </c>
      <c r="H182" s="185">
        <v>2</v>
      </c>
      <c r="I182" s="186"/>
      <c r="J182" s="187">
        <f>ROUND(I182*H182,2)</f>
        <v>0</v>
      </c>
      <c r="K182" s="188"/>
      <c r="L182" s="39"/>
      <c r="M182" s="189" t="s">
        <v>1</v>
      </c>
      <c r="N182" s="190" t="s">
        <v>44</v>
      </c>
      <c r="O182" s="77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146</v>
      </c>
      <c r="AT182" s="193" t="s">
        <v>142</v>
      </c>
      <c r="AU182" s="193" t="s">
        <v>88</v>
      </c>
      <c r="AY182" s="19" t="s">
        <v>140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9" t="s">
        <v>86</v>
      </c>
      <c r="BK182" s="194">
        <f>ROUND(I182*H182,2)</f>
        <v>0</v>
      </c>
      <c r="BL182" s="19" t="s">
        <v>146</v>
      </c>
      <c r="BM182" s="193" t="s">
        <v>226</v>
      </c>
    </row>
    <row r="183" s="2" customFormat="1" ht="33" customHeight="1">
      <c r="A183" s="38"/>
      <c r="B183" s="180"/>
      <c r="C183" s="181" t="s">
        <v>227</v>
      </c>
      <c r="D183" s="181" t="s">
        <v>142</v>
      </c>
      <c r="E183" s="182" t="s">
        <v>228</v>
      </c>
      <c r="F183" s="183" t="s">
        <v>229</v>
      </c>
      <c r="G183" s="184" t="s">
        <v>150</v>
      </c>
      <c r="H183" s="185">
        <v>18</v>
      </c>
      <c r="I183" s="186"/>
      <c r="J183" s="187">
        <f>ROUND(I183*H183,2)</f>
        <v>0</v>
      </c>
      <c r="K183" s="188"/>
      <c r="L183" s="39"/>
      <c r="M183" s="189" t="s">
        <v>1</v>
      </c>
      <c r="N183" s="190" t="s">
        <v>44</v>
      </c>
      <c r="O183" s="77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146</v>
      </c>
      <c r="AT183" s="193" t="s">
        <v>142</v>
      </c>
      <c r="AU183" s="193" t="s">
        <v>88</v>
      </c>
      <c r="AY183" s="19" t="s">
        <v>140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9" t="s">
        <v>86</v>
      </c>
      <c r="BK183" s="194">
        <f>ROUND(I183*H183,2)</f>
        <v>0</v>
      </c>
      <c r="BL183" s="19" t="s">
        <v>146</v>
      </c>
      <c r="BM183" s="193" t="s">
        <v>230</v>
      </c>
    </row>
    <row r="184" s="13" customFormat="1">
      <c r="A184" s="13"/>
      <c r="B184" s="195"/>
      <c r="C184" s="13"/>
      <c r="D184" s="196" t="s">
        <v>159</v>
      </c>
      <c r="E184" s="13"/>
      <c r="F184" s="198" t="s">
        <v>231</v>
      </c>
      <c r="G184" s="13"/>
      <c r="H184" s="199">
        <v>18</v>
      </c>
      <c r="I184" s="200"/>
      <c r="J184" s="13"/>
      <c r="K184" s="13"/>
      <c r="L184" s="195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7" t="s">
        <v>159</v>
      </c>
      <c r="AU184" s="197" t="s">
        <v>88</v>
      </c>
      <c r="AV184" s="13" t="s">
        <v>88</v>
      </c>
      <c r="AW184" s="13" t="s">
        <v>3</v>
      </c>
      <c r="AX184" s="13" t="s">
        <v>86</v>
      </c>
      <c r="AY184" s="197" t="s">
        <v>140</v>
      </c>
    </row>
    <row r="185" s="2" customFormat="1" ht="33" customHeight="1">
      <c r="A185" s="38"/>
      <c r="B185" s="180"/>
      <c r="C185" s="181" t="s">
        <v>232</v>
      </c>
      <c r="D185" s="181" t="s">
        <v>142</v>
      </c>
      <c r="E185" s="182" t="s">
        <v>233</v>
      </c>
      <c r="F185" s="183" t="s">
        <v>234</v>
      </c>
      <c r="G185" s="184" t="s">
        <v>150</v>
      </c>
      <c r="H185" s="185">
        <v>18</v>
      </c>
      <c r="I185" s="186"/>
      <c r="J185" s="187">
        <f>ROUND(I185*H185,2)</f>
        <v>0</v>
      </c>
      <c r="K185" s="188"/>
      <c r="L185" s="39"/>
      <c r="M185" s="189" t="s">
        <v>1</v>
      </c>
      <c r="N185" s="190" t="s">
        <v>44</v>
      </c>
      <c r="O185" s="77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146</v>
      </c>
      <c r="AT185" s="193" t="s">
        <v>142</v>
      </c>
      <c r="AU185" s="193" t="s">
        <v>88</v>
      </c>
      <c r="AY185" s="19" t="s">
        <v>140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9" t="s">
        <v>86</v>
      </c>
      <c r="BK185" s="194">
        <f>ROUND(I185*H185,2)</f>
        <v>0</v>
      </c>
      <c r="BL185" s="19" t="s">
        <v>146</v>
      </c>
      <c r="BM185" s="193" t="s">
        <v>235</v>
      </c>
    </row>
    <row r="186" s="13" customFormat="1">
      <c r="A186" s="13"/>
      <c r="B186" s="195"/>
      <c r="C186" s="13"/>
      <c r="D186" s="196" t="s">
        <v>159</v>
      </c>
      <c r="E186" s="13"/>
      <c r="F186" s="198" t="s">
        <v>231</v>
      </c>
      <c r="G186" s="13"/>
      <c r="H186" s="199">
        <v>18</v>
      </c>
      <c r="I186" s="200"/>
      <c r="J186" s="13"/>
      <c r="K186" s="13"/>
      <c r="L186" s="195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159</v>
      </c>
      <c r="AU186" s="197" t="s">
        <v>88</v>
      </c>
      <c r="AV186" s="13" t="s">
        <v>88</v>
      </c>
      <c r="AW186" s="13" t="s">
        <v>3</v>
      </c>
      <c r="AX186" s="13" t="s">
        <v>86</v>
      </c>
      <c r="AY186" s="197" t="s">
        <v>140</v>
      </c>
    </row>
    <row r="187" s="2" customFormat="1" ht="24.15" customHeight="1">
      <c r="A187" s="38"/>
      <c r="B187" s="180"/>
      <c r="C187" s="181" t="s">
        <v>236</v>
      </c>
      <c r="D187" s="181" t="s">
        <v>142</v>
      </c>
      <c r="E187" s="182" t="s">
        <v>237</v>
      </c>
      <c r="F187" s="183" t="s">
        <v>238</v>
      </c>
      <c r="G187" s="184" t="s">
        <v>150</v>
      </c>
      <c r="H187" s="185">
        <v>18</v>
      </c>
      <c r="I187" s="186"/>
      <c r="J187" s="187">
        <f>ROUND(I187*H187,2)</f>
        <v>0</v>
      </c>
      <c r="K187" s="188"/>
      <c r="L187" s="39"/>
      <c r="M187" s="189" t="s">
        <v>1</v>
      </c>
      <c r="N187" s="190" t="s">
        <v>44</v>
      </c>
      <c r="O187" s="77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146</v>
      </c>
      <c r="AT187" s="193" t="s">
        <v>142</v>
      </c>
      <c r="AU187" s="193" t="s">
        <v>88</v>
      </c>
      <c r="AY187" s="19" t="s">
        <v>140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9" t="s">
        <v>86</v>
      </c>
      <c r="BK187" s="194">
        <f>ROUND(I187*H187,2)</f>
        <v>0</v>
      </c>
      <c r="BL187" s="19" t="s">
        <v>146</v>
      </c>
      <c r="BM187" s="193" t="s">
        <v>239</v>
      </c>
    </row>
    <row r="188" s="13" customFormat="1">
      <c r="A188" s="13"/>
      <c r="B188" s="195"/>
      <c r="C188" s="13"/>
      <c r="D188" s="196" t="s">
        <v>159</v>
      </c>
      <c r="E188" s="13"/>
      <c r="F188" s="198" t="s">
        <v>231</v>
      </c>
      <c r="G188" s="13"/>
      <c r="H188" s="199">
        <v>18</v>
      </c>
      <c r="I188" s="200"/>
      <c r="J188" s="13"/>
      <c r="K188" s="13"/>
      <c r="L188" s="195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7" t="s">
        <v>159</v>
      </c>
      <c r="AU188" s="197" t="s">
        <v>88</v>
      </c>
      <c r="AV188" s="13" t="s">
        <v>88</v>
      </c>
      <c r="AW188" s="13" t="s">
        <v>3</v>
      </c>
      <c r="AX188" s="13" t="s">
        <v>86</v>
      </c>
      <c r="AY188" s="197" t="s">
        <v>140</v>
      </c>
    </row>
    <row r="189" s="2" customFormat="1" ht="37.8" customHeight="1">
      <c r="A189" s="38"/>
      <c r="B189" s="180"/>
      <c r="C189" s="181" t="s">
        <v>7</v>
      </c>
      <c r="D189" s="181" t="s">
        <v>142</v>
      </c>
      <c r="E189" s="182" t="s">
        <v>240</v>
      </c>
      <c r="F189" s="183" t="s">
        <v>241</v>
      </c>
      <c r="G189" s="184" t="s">
        <v>164</v>
      </c>
      <c r="H189" s="185">
        <v>1856.56</v>
      </c>
      <c r="I189" s="186"/>
      <c r="J189" s="187">
        <f>ROUND(I189*H189,2)</f>
        <v>0</v>
      </c>
      <c r="K189" s="188"/>
      <c r="L189" s="39"/>
      <c r="M189" s="189" t="s">
        <v>1</v>
      </c>
      <c r="N189" s="190" t="s">
        <v>44</v>
      </c>
      <c r="O189" s="77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3" t="s">
        <v>146</v>
      </c>
      <c r="AT189" s="193" t="s">
        <v>142</v>
      </c>
      <c r="AU189" s="193" t="s">
        <v>88</v>
      </c>
      <c r="AY189" s="19" t="s">
        <v>140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9" t="s">
        <v>86</v>
      </c>
      <c r="BK189" s="194">
        <f>ROUND(I189*H189,2)</f>
        <v>0</v>
      </c>
      <c r="BL189" s="19" t="s">
        <v>146</v>
      </c>
      <c r="BM189" s="193" t="s">
        <v>242</v>
      </c>
    </row>
    <row r="190" s="15" customFormat="1">
      <c r="A190" s="15"/>
      <c r="B190" s="212"/>
      <c r="C190" s="15"/>
      <c r="D190" s="196" t="s">
        <v>159</v>
      </c>
      <c r="E190" s="213" t="s">
        <v>1</v>
      </c>
      <c r="F190" s="214" t="s">
        <v>243</v>
      </c>
      <c r="G190" s="15"/>
      <c r="H190" s="213" t="s">
        <v>1</v>
      </c>
      <c r="I190" s="215"/>
      <c r="J190" s="15"/>
      <c r="K190" s="15"/>
      <c r="L190" s="212"/>
      <c r="M190" s="216"/>
      <c r="N190" s="217"/>
      <c r="O190" s="217"/>
      <c r="P190" s="217"/>
      <c r="Q190" s="217"/>
      <c r="R190" s="217"/>
      <c r="S190" s="217"/>
      <c r="T190" s="21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3" t="s">
        <v>159</v>
      </c>
      <c r="AU190" s="213" t="s">
        <v>88</v>
      </c>
      <c r="AV190" s="15" t="s">
        <v>86</v>
      </c>
      <c r="AW190" s="15" t="s">
        <v>35</v>
      </c>
      <c r="AX190" s="15" t="s">
        <v>79</v>
      </c>
      <c r="AY190" s="213" t="s">
        <v>140</v>
      </c>
    </row>
    <row r="191" s="15" customFormat="1">
      <c r="A191" s="15"/>
      <c r="B191" s="212"/>
      <c r="C191" s="15"/>
      <c r="D191" s="196" t="s">
        <v>159</v>
      </c>
      <c r="E191" s="213" t="s">
        <v>1</v>
      </c>
      <c r="F191" s="214" t="s">
        <v>244</v>
      </c>
      <c r="G191" s="15"/>
      <c r="H191" s="213" t="s">
        <v>1</v>
      </c>
      <c r="I191" s="215"/>
      <c r="J191" s="15"/>
      <c r="K191" s="15"/>
      <c r="L191" s="212"/>
      <c r="M191" s="216"/>
      <c r="N191" s="217"/>
      <c r="O191" s="217"/>
      <c r="P191" s="217"/>
      <c r="Q191" s="217"/>
      <c r="R191" s="217"/>
      <c r="S191" s="217"/>
      <c r="T191" s="21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13" t="s">
        <v>159</v>
      </c>
      <c r="AU191" s="213" t="s">
        <v>88</v>
      </c>
      <c r="AV191" s="15" t="s">
        <v>86</v>
      </c>
      <c r="AW191" s="15" t="s">
        <v>35</v>
      </c>
      <c r="AX191" s="15" t="s">
        <v>79</v>
      </c>
      <c r="AY191" s="213" t="s">
        <v>140</v>
      </c>
    </row>
    <row r="192" s="13" customFormat="1">
      <c r="A192" s="13"/>
      <c r="B192" s="195"/>
      <c r="C192" s="13"/>
      <c r="D192" s="196" t="s">
        <v>159</v>
      </c>
      <c r="E192" s="197" t="s">
        <v>1</v>
      </c>
      <c r="F192" s="198" t="s">
        <v>166</v>
      </c>
      <c r="G192" s="13"/>
      <c r="H192" s="199">
        <v>26.215</v>
      </c>
      <c r="I192" s="200"/>
      <c r="J192" s="13"/>
      <c r="K192" s="13"/>
      <c r="L192" s="195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159</v>
      </c>
      <c r="AU192" s="197" t="s">
        <v>88</v>
      </c>
      <c r="AV192" s="13" t="s">
        <v>88</v>
      </c>
      <c r="AW192" s="13" t="s">
        <v>35</v>
      </c>
      <c r="AX192" s="13" t="s">
        <v>79</v>
      </c>
      <c r="AY192" s="197" t="s">
        <v>140</v>
      </c>
    </row>
    <row r="193" s="13" customFormat="1">
      <c r="A193" s="13"/>
      <c r="B193" s="195"/>
      <c r="C193" s="13"/>
      <c r="D193" s="196" t="s">
        <v>159</v>
      </c>
      <c r="E193" s="197" t="s">
        <v>1</v>
      </c>
      <c r="F193" s="198" t="s">
        <v>167</v>
      </c>
      <c r="G193" s="13"/>
      <c r="H193" s="199">
        <v>1008.9500000000001</v>
      </c>
      <c r="I193" s="200"/>
      <c r="J193" s="13"/>
      <c r="K193" s="13"/>
      <c r="L193" s="195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159</v>
      </c>
      <c r="AU193" s="197" t="s">
        <v>88</v>
      </c>
      <c r="AV193" s="13" t="s">
        <v>88</v>
      </c>
      <c r="AW193" s="13" t="s">
        <v>35</v>
      </c>
      <c r="AX193" s="13" t="s">
        <v>79</v>
      </c>
      <c r="AY193" s="197" t="s">
        <v>140</v>
      </c>
    </row>
    <row r="194" s="13" customFormat="1">
      <c r="A194" s="13"/>
      <c r="B194" s="195"/>
      <c r="C194" s="13"/>
      <c r="D194" s="196" t="s">
        <v>159</v>
      </c>
      <c r="E194" s="197" t="s">
        <v>1</v>
      </c>
      <c r="F194" s="198" t="s">
        <v>168</v>
      </c>
      <c r="G194" s="13"/>
      <c r="H194" s="199">
        <v>373.38</v>
      </c>
      <c r="I194" s="200"/>
      <c r="J194" s="13"/>
      <c r="K194" s="13"/>
      <c r="L194" s="195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159</v>
      </c>
      <c r="AU194" s="197" t="s">
        <v>88</v>
      </c>
      <c r="AV194" s="13" t="s">
        <v>88</v>
      </c>
      <c r="AW194" s="13" t="s">
        <v>35</v>
      </c>
      <c r="AX194" s="13" t="s">
        <v>79</v>
      </c>
      <c r="AY194" s="197" t="s">
        <v>140</v>
      </c>
    </row>
    <row r="195" s="13" customFormat="1">
      <c r="A195" s="13"/>
      <c r="B195" s="195"/>
      <c r="C195" s="13"/>
      <c r="D195" s="196" t="s">
        <v>159</v>
      </c>
      <c r="E195" s="197" t="s">
        <v>1</v>
      </c>
      <c r="F195" s="198" t="s">
        <v>169</v>
      </c>
      <c r="G195" s="13"/>
      <c r="H195" s="199">
        <v>97.019999999999996</v>
      </c>
      <c r="I195" s="200"/>
      <c r="J195" s="13"/>
      <c r="K195" s="13"/>
      <c r="L195" s="195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159</v>
      </c>
      <c r="AU195" s="197" t="s">
        <v>88</v>
      </c>
      <c r="AV195" s="13" t="s">
        <v>88</v>
      </c>
      <c r="AW195" s="13" t="s">
        <v>35</v>
      </c>
      <c r="AX195" s="13" t="s">
        <v>79</v>
      </c>
      <c r="AY195" s="197" t="s">
        <v>140</v>
      </c>
    </row>
    <row r="196" s="13" customFormat="1">
      <c r="A196" s="13"/>
      <c r="B196" s="195"/>
      <c r="C196" s="13"/>
      <c r="D196" s="196" t="s">
        <v>159</v>
      </c>
      <c r="E196" s="197" t="s">
        <v>1</v>
      </c>
      <c r="F196" s="198" t="s">
        <v>170</v>
      </c>
      <c r="G196" s="13"/>
      <c r="H196" s="199">
        <v>23.5</v>
      </c>
      <c r="I196" s="200"/>
      <c r="J196" s="13"/>
      <c r="K196" s="13"/>
      <c r="L196" s="195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7" t="s">
        <v>159</v>
      </c>
      <c r="AU196" s="197" t="s">
        <v>88</v>
      </c>
      <c r="AV196" s="13" t="s">
        <v>88</v>
      </c>
      <c r="AW196" s="13" t="s">
        <v>35</v>
      </c>
      <c r="AX196" s="13" t="s">
        <v>79</v>
      </c>
      <c r="AY196" s="197" t="s">
        <v>140</v>
      </c>
    </row>
    <row r="197" s="16" customFormat="1">
      <c r="A197" s="16"/>
      <c r="B197" s="219"/>
      <c r="C197" s="16"/>
      <c r="D197" s="196" t="s">
        <v>159</v>
      </c>
      <c r="E197" s="220" t="s">
        <v>1</v>
      </c>
      <c r="F197" s="221" t="s">
        <v>245</v>
      </c>
      <c r="G197" s="16"/>
      <c r="H197" s="222">
        <v>1529.0650000000001</v>
      </c>
      <c r="I197" s="223"/>
      <c r="J197" s="16"/>
      <c r="K197" s="16"/>
      <c r="L197" s="219"/>
      <c r="M197" s="224"/>
      <c r="N197" s="225"/>
      <c r="O197" s="225"/>
      <c r="P197" s="225"/>
      <c r="Q197" s="225"/>
      <c r="R197" s="225"/>
      <c r="S197" s="225"/>
      <c r="T197" s="22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20" t="s">
        <v>159</v>
      </c>
      <c r="AU197" s="220" t="s">
        <v>88</v>
      </c>
      <c r="AV197" s="16" t="s">
        <v>152</v>
      </c>
      <c r="AW197" s="16" t="s">
        <v>35</v>
      </c>
      <c r="AX197" s="16" t="s">
        <v>79</v>
      </c>
      <c r="AY197" s="220" t="s">
        <v>140</v>
      </c>
    </row>
    <row r="198" s="15" customFormat="1">
      <c r="A198" s="15"/>
      <c r="B198" s="212"/>
      <c r="C198" s="15"/>
      <c r="D198" s="196" t="s">
        <v>159</v>
      </c>
      <c r="E198" s="213" t="s">
        <v>1</v>
      </c>
      <c r="F198" s="214" t="s">
        <v>246</v>
      </c>
      <c r="G198" s="15"/>
      <c r="H198" s="213" t="s">
        <v>1</v>
      </c>
      <c r="I198" s="215"/>
      <c r="J198" s="15"/>
      <c r="K198" s="15"/>
      <c r="L198" s="212"/>
      <c r="M198" s="216"/>
      <c r="N198" s="217"/>
      <c r="O198" s="217"/>
      <c r="P198" s="217"/>
      <c r="Q198" s="217"/>
      <c r="R198" s="217"/>
      <c r="S198" s="217"/>
      <c r="T198" s="21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13" t="s">
        <v>159</v>
      </c>
      <c r="AU198" s="213" t="s">
        <v>88</v>
      </c>
      <c r="AV198" s="15" t="s">
        <v>86</v>
      </c>
      <c r="AW198" s="15" t="s">
        <v>35</v>
      </c>
      <c r="AX198" s="15" t="s">
        <v>79</v>
      </c>
      <c r="AY198" s="213" t="s">
        <v>140</v>
      </c>
    </row>
    <row r="199" s="13" customFormat="1">
      <c r="A199" s="13"/>
      <c r="B199" s="195"/>
      <c r="C199" s="13"/>
      <c r="D199" s="196" t="s">
        <v>159</v>
      </c>
      <c r="E199" s="197" t="s">
        <v>1</v>
      </c>
      <c r="F199" s="198" t="s">
        <v>180</v>
      </c>
      <c r="G199" s="13"/>
      <c r="H199" s="199">
        <v>290</v>
      </c>
      <c r="I199" s="200"/>
      <c r="J199" s="13"/>
      <c r="K199" s="13"/>
      <c r="L199" s="195"/>
      <c r="M199" s="201"/>
      <c r="N199" s="202"/>
      <c r="O199" s="202"/>
      <c r="P199" s="202"/>
      <c r="Q199" s="202"/>
      <c r="R199" s="202"/>
      <c r="S199" s="202"/>
      <c r="T199" s="20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7" t="s">
        <v>159</v>
      </c>
      <c r="AU199" s="197" t="s">
        <v>88</v>
      </c>
      <c r="AV199" s="13" t="s">
        <v>88</v>
      </c>
      <c r="AW199" s="13" t="s">
        <v>35</v>
      </c>
      <c r="AX199" s="13" t="s">
        <v>79</v>
      </c>
      <c r="AY199" s="197" t="s">
        <v>140</v>
      </c>
    </row>
    <row r="200" s="16" customFormat="1">
      <c r="A200" s="16"/>
      <c r="B200" s="219"/>
      <c r="C200" s="16"/>
      <c r="D200" s="196" t="s">
        <v>159</v>
      </c>
      <c r="E200" s="220" t="s">
        <v>1</v>
      </c>
      <c r="F200" s="221" t="s">
        <v>245</v>
      </c>
      <c r="G200" s="16"/>
      <c r="H200" s="222">
        <v>290</v>
      </c>
      <c r="I200" s="223"/>
      <c r="J200" s="16"/>
      <c r="K200" s="16"/>
      <c r="L200" s="219"/>
      <c r="M200" s="224"/>
      <c r="N200" s="225"/>
      <c r="O200" s="225"/>
      <c r="P200" s="225"/>
      <c r="Q200" s="225"/>
      <c r="R200" s="225"/>
      <c r="S200" s="225"/>
      <c r="T200" s="22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20" t="s">
        <v>159</v>
      </c>
      <c r="AU200" s="220" t="s">
        <v>88</v>
      </c>
      <c r="AV200" s="16" t="s">
        <v>152</v>
      </c>
      <c r="AW200" s="16" t="s">
        <v>35</v>
      </c>
      <c r="AX200" s="16" t="s">
        <v>79</v>
      </c>
      <c r="AY200" s="220" t="s">
        <v>140</v>
      </c>
    </row>
    <row r="201" s="15" customFormat="1">
      <c r="A201" s="15"/>
      <c r="B201" s="212"/>
      <c r="C201" s="15"/>
      <c r="D201" s="196" t="s">
        <v>159</v>
      </c>
      <c r="E201" s="213" t="s">
        <v>1</v>
      </c>
      <c r="F201" s="214" t="s">
        <v>247</v>
      </c>
      <c r="G201" s="15"/>
      <c r="H201" s="213" t="s">
        <v>1</v>
      </c>
      <c r="I201" s="215"/>
      <c r="J201" s="15"/>
      <c r="K201" s="15"/>
      <c r="L201" s="212"/>
      <c r="M201" s="216"/>
      <c r="N201" s="217"/>
      <c r="O201" s="217"/>
      <c r="P201" s="217"/>
      <c r="Q201" s="217"/>
      <c r="R201" s="217"/>
      <c r="S201" s="217"/>
      <c r="T201" s="21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13" t="s">
        <v>159</v>
      </c>
      <c r="AU201" s="213" t="s">
        <v>88</v>
      </c>
      <c r="AV201" s="15" t="s">
        <v>86</v>
      </c>
      <c r="AW201" s="15" t="s">
        <v>35</v>
      </c>
      <c r="AX201" s="15" t="s">
        <v>79</v>
      </c>
      <c r="AY201" s="213" t="s">
        <v>140</v>
      </c>
    </row>
    <row r="202" s="13" customFormat="1">
      <c r="A202" s="13"/>
      <c r="B202" s="195"/>
      <c r="C202" s="13"/>
      <c r="D202" s="196" t="s">
        <v>159</v>
      </c>
      <c r="E202" s="197" t="s">
        <v>1</v>
      </c>
      <c r="F202" s="198" t="s">
        <v>248</v>
      </c>
      <c r="G202" s="13"/>
      <c r="H202" s="199">
        <v>0.375</v>
      </c>
      <c r="I202" s="200"/>
      <c r="J202" s="13"/>
      <c r="K202" s="13"/>
      <c r="L202" s="195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159</v>
      </c>
      <c r="AU202" s="197" t="s">
        <v>88</v>
      </c>
      <c r="AV202" s="13" t="s">
        <v>88</v>
      </c>
      <c r="AW202" s="13" t="s">
        <v>35</v>
      </c>
      <c r="AX202" s="13" t="s">
        <v>79</v>
      </c>
      <c r="AY202" s="197" t="s">
        <v>140</v>
      </c>
    </row>
    <row r="203" s="16" customFormat="1">
      <c r="A203" s="16"/>
      <c r="B203" s="219"/>
      <c r="C203" s="16"/>
      <c r="D203" s="196" t="s">
        <v>159</v>
      </c>
      <c r="E203" s="220" t="s">
        <v>1</v>
      </c>
      <c r="F203" s="221" t="s">
        <v>245</v>
      </c>
      <c r="G203" s="16"/>
      <c r="H203" s="222">
        <v>0.375</v>
      </c>
      <c r="I203" s="223"/>
      <c r="J203" s="16"/>
      <c r="K203" s="16"/>
      <c r="L203" s="219"/>
      <c r="M203" s="224"/>
      <c r="N203" s="225"/>
      <c r="O203" s="225"/>
      <c r="P203" s="225"/>
      <c r="Q203" s="225"/>
      <c r="R203" s="225"/>
      <c r="S203" s="225"/>
      <c r="T203" s="22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20" t="s">
        <v>159</v>
      </c>
      <c r="AU203" s="220" t="s">
        <v>88</v>
      </c>
      <c r="AV203" s="16" t="s">
        <v>152</v>
      </c>
      <c r="AW203" s="16" t="s">
        <v>35</v>
      </c>
      <c r="AX203" s="16" t="s">
        <v>79</v>
      </c>
      <c r="AY203" s="220" t="s">
        <v>140</v>
      </c>
    </row>
    <row r="204" s="15" customFormat="1">
      <c r="A204" s="15"/>
      <c r="B204" s="212"/>
      <c r="C204" s="15"/>
      <c r="D204" s="196" t="s">
        <v>159</v>
      </c>
      <c r="E204" s="213" t="s">
        <v>1</v>
      </c>
      <c r="F204" s="214" t="s">
        <v>189</v>
      </c>
      <c r="G204" s="15"/>
      <c r="H204" s="213" t="s">
        <v>1</v>
      </c>
      <c r="I204" s="215"/>
      <c r="J204" s="15"/>
      <c r="K204" s="15"/>
      <c r="L204" s="212"/>
      <c r="M204" s="216"/>
      <c r="N204" s="217"/>
      <c r="O204" s="217"/>
      <c r="P204" s="217"/>
      <c r="Q204" s="217"/>
      <c r="R204" s="217"/>
      <c r="S204" s="217"/>
      <c r="T204" s="21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13" t="s">
        <v>159</v>
      </c>
      <c r="AU204" s="213" t="s">
        <v>88</v>
      </c>
      <c r="AV204" s="15" t="s">
        <v>86</v>
      </c>
      <c r="AW204" s="15" t="s">
        <v>35</v>
      </c>
      <c r="AX204" s="15" t="s">
        <v>79</v>
      </c>
      <c r="AY204" s="213" t="s">
        <v>140</v>
      </c>
    </row>
    <row r="205" s="13" customFormat="1">
      <c r="A205" s="13"/>
      <c r="B205" s="195"/>
      <c r="C205" s="13"/>
      <c r="D205" s="196" t="s">
        <v>159</v>
      </c>
      <c r="E205" s="197" t="s">
        <v>1</v>
      </c>
      <c r="F205" s="198" t="s">
        <v>190</v>
      </c>
      <c r="G205" s="13"/>
      <c r="H205" s="199">
        <v>6.3979999999999997</v>
      </c>
      <c r="I205" s="200"/>
      <c r="J205" s="13"/>
      <c r="K205" s="13"/>
      <c r="L205" s="195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7" t="s">
        <v>159</v>
      </c>
      <c r="AU205" s="197" t="s">
        <v>88</v>
      </c>
      <c r="AV205" s="13" t="s">
        <v>88</v>
      </c>
      <c r="AW205" s="13" t="s">
        <v>35</v>
      </c>
      <c r="AX205" s="13" t="s">
        <v>79</v>
      </c>
      <c r="AY205" s="197" t="s">
        <v>140</v>
      </c>
    </row>
    <row r="206" s="13" customFormat="1">
      <c r="A206" s="13"/>
      <c r="B206" s="195"/>
      <c r="C206" s="13"/>
      <c r="D206" s="196" t="s">
        <v>159</v>
      </c>
      <c r="E206" s="197" t="s">
        <v>1</v>
      </c>
      <c r="F206" s="198" t="s">
        <v>191</v>
      </c>
      <c r="G206" s="13"/>
      <c r="H206" s="199">
        <v>7.3949999999999996</v>
      </c>
      <c r="I206" s="200"/>
      <c r="J206" s="13"/>
      <c r="K206" s="13"/>
      <c r="L206" s="195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7" t="s">
        <v>159</v>
      </c>
      <c r="AU206" s="197" t="s">
        <v>88</v>
      </c>
      <c r="AV206" s="13" t="s">
        <v>88</v>
      </c>
      <c r="AW206" s="13" t="s">
        <v>35</v>
      </c>
      <c r="AX206" s="13" t="s">
        <v>79</v>
      </c>
      <c r="AY206" s="197" t="s">
        <v>140</v>
      </c>
    </row>
    <row r="207" s="13" customFormat="1">
      <c r="A207" s="13"/>
      <c r="B207" s="195"/>
      <c r="C207" s="13"/>
      <c r="D207" s="196" t="s">
        <v>159</v>
      </c>
      <c r="E207" s="197" t="s">
        <v>1</v>
      </c>
      <c r="F207" s="198" t="s">
        <v>192</v>
      </c>
      <c r="G207" s="13"/>
      <c r="H207" s="199">
        <v>5.3940000000000001</v>
      </c>
      <c r="I207" s="200"/>
      <c r="J207" s="13"/>
      <c r="K207" s="13"/>
      <c r="L207" s="195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159</v>
      </c>
      <c r="AU207" s="197" t="s">
        <v>88</v>
      </c>
      <c r="AV207" s="13" t="s">
        <v>88</v>
      </c>
      <c r="AW207" s="13" t="s">
        <v>35</v>
      </c>
      <c r="AX207" s="13" t="s">
        <v>79</v>
      </c>
      <c r="AY207" s="197" t="s">
        <v>140</v>
      </c>
    </row>
    <row r="208" s="13" customFormat="1">
      <c r="A208" s="13"/>
      <c r="B208" s="195"/>
      <c r="C208" s="13"/>
      <c r="D208" s="196" t="s">
        <v>159</v>
      </c>
      <c r="E208" s="197" t="s">
        <v>1</v>
      </c>
      <c r="F208" s="198" t="s">
        <v>193</v>
      </c>
      <c r="G208" s="13"/>
      <c r="H208" s="199">
        <v>5.5499999999999998</v>
      </c>
      <c r="I208" s="200"/>
      <c r="J208" s="13"/>
      <c r="K208" s="13"/>
      <c r="L208" s="195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7" t="s">
        <v>159</v>
      </c>
      <c r="AU208" s="197" t="s">
        <v>88</v>
      </c>
      <c r="AV208" s="13" t="s">
        <v>88</v>
      </c>
      <c r="AW208" s="13" t="s">
        <v>35</v>
      </c>
      <c r="AX208" s="13" t="s">
        <v>79</v>
      </c>
      <c r="AY208" s="197" t="s">
        <v>140</v>
      </c>
    </row>
    <row r="209" s="13" customFormat="1">
      <c r="A209" s="13"/>
      <c r="B209" s="195"/>
      <c r="C209" s="13"/>
      <c r="D209" s="196" t="s">
        <v>159</v>
      </c>
      <c r="E209" s="197" t="s">
        <v>1</v>
      </c>
      <c r="F209" s="198" t="s">
        <v>202</v>
      </c>
      <c r="G209" s="13"/>
      <c r="H209" s="199">
        <v>3.7799999999999998</v>
      </c>
      <c r="I209" s="200"/>
      <c r="J209" s="13"/>
      <c r="K209" s="13"/>
      <c r="L209" s="195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7" t="s">
        <v>159</v>
      </c>
      <c r="AU209" s="197" t="s">
        <v>88</v>
      </c>
      <c r="AV209" s="13" t="s">
        <v>88</v>
      </c>
      <c r="AW209" s="13" t="s">
        <v>35</v>
      </c>
      <c r="AX209" s="13" t="s">
        <v>79</v>
      </c>
      <c r="AY209" s="197" t="s">
        <v>140</v>
      </c>
    </row>
    <row r="210" s="16" customFormat="1">
      <c r="A210" s="16"/>
      <c r="B210" s="219"/>
      <c r="C210" s="16"/>
      <c r="D210" s="196" t="s">
        <v>159</v>
      </c>
      <c r="E210" s="220" t="s">
        <v>1</v>
      </c>
      <c r="F210" s="221" t="s">
        <v>245</v>
      </c>
      <c r="G210" s="16"/>
      <c r="H210" s="222">
        <v>28.516999999999999</v>
      </c>
      <c r="I210" s="223"/>
      <c r="J210" s="16"/>
      <c r="K210" s="16"/>
      <c r="L210" s="219"/>
      <c r="M210" s="224"/>
      <c r="N210" s="225"/>
      <c r="O210" s="225"/>
      <c r="P210" s="225"/>
      <c r="Q210" s="225"/>
      <c r="R210" s="225"/>
      <c r="S210" s="225"/>
      <c r="T210" s="22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20" t="s">
        <v>159</v>
      </c>
      <c r="AU210" s="220" t="s">
        <v>88</v>
      </c>
      <c r="AV210" s="16" t="s">
        <v>152</v>
      </c>
      <c r="AW210" s="16" t="s">
        <v>35</v>
      </c>
      <c r="AX210" s="16" t="s">
        <v>79</v>
      </c>
      <c r="AY210" s="220" t="s">
        <v>140</v>
      </c>
    </row>
    <row r="211" s="15" customFormat="1">
      <c r="A211" s="15"/>
      <c r="B211" s="212"/>
      <c r="C211" s="15"/>
      <c r="D211" s="196" t="s">
        <v>159</v>
      </c>
      <c r="E211" s="213" t="s">
        <v>1</v>
      </c>
      <c r="F211" s="214" t="s">
        <v>249</v>
      </c>
      <c r="G211" s="15"/>
      <c r="H211" s="213" t="s">
        <v>1</v>
      </c>
      <c r="I211" s="215"/>
      <c r="J211" s="15"/>
      <c r="K211" s="15"/>
      <c r="L211" s="212"/>
      <c r="M211" s="216"/>
      <c r="N211" s="217"/>
      <c r="O211" s="217"/>
      <c r="P211" s="217"/>
      <c r="Q211" s="217"/>
      <c r="R211" s="217"/>
      <c r="S211" s="217"/>
      <c r="T211" s="21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13" t="s">
        <v>159</v>
      </c>
      <c r="AU211" s="213" t="s">
        <v>88</v>
      </c>
      <c r="AV211" s="15" t="s">
        <v>86</v>
      </c>
      <c r="AW211" s="15" t="s">
        <v>35</v>
      </c>
      <c r="AX211" s="15" t="s">
        <v>79</v>
      </c>
      <c r="AY211" s="213" t="s">
        <v>140</v>
      </c>
    </row>
    <row r="212" s="15" customFormat="1">
      <c r="A212" s="15"/>
      <c r="B212" s="212"/>
      <c r="C212" s="15"/>
      <c r="D212" s="196" t="s">
        <v>159</v>
      </c>
      <c r="E212" s="213" t="s">
        <v>1</v>
      </c>
      <c r="F212" s="214" t="s">
        <v>189</v>
      </c>
      <c r="G212" s="15"/>
      <c r="H212" s="213" t="s">
        <v>1</v>
      </c>
      <c r="I212" s="215"/>
      <c r="J212" s="15"/>
      <c r="K212" s="15"/>
      <c r="L212" s="212"/>
      <c r="M212" s="216"/>
      <c r="N212" s="217"/>
      <c r="O212" s="217"/>
      <c r="P212" s="217"/>
      <c r="Q212" s="217"/>
      <c r="R212" s="217"/>
      <c r="S212" s="217"/>
      <c r="T212" s="21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13" t="s">
        <v>159</v>
      </c>
      <c r="AU212" s="213" t="s">
        <v>88</v>
      </c>
      <c r="AV212" s="15" t="s">
        <v>86</v>
      </c>
      <c r="AW212" s="15" t="s">
        <v>35</v>
      </c>
      <c r="AX212" s="15" t="s">
        <v>79</v>
      </c>
      <c r="AY212" s="213" t="s">
        <v>140</v>
      </c>
    </row>
    <row r="213" s="13" customFormat="1">
      <c r="A213" s="13"/>
      <c r="B213" s="195"/>
      <c r="C213" s="13"/>
      <c r="D213" s="196" t="s">
        <v>159</v>
      </c>
      <c r="E213" s="197" t="s">
        <v>1</v>
      </c>
      <c r="F213" s="198" t="s">
        <v>250</v>
      </c>
      <c r="G213" s="13"/>
      <c r="H213" s="199">
        <v>2.2250000000000001</v>
      </c>
      <c r="I213" s="200"/>
      <c r="J213" s="13"/>
      <c r="K213" s="13"/>
      <c r="L213" s="195"/>
      <c r="M213" s="201"/>
      <c r="N213" s="202"/>
      <c r="O213" s="202"/>
      <c r="P213" s="202"/>
      <c r="Q213" s="202"/>
      <c r="R213" s="202"/>
      <c r="S213" s="202"/>
      <c r="T213" s="20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7" t="s">
        <v>159</v>
      </c>
      <c r="AU213" s="197" t="s">
        <v>88</v>
      </c>
      <c r="AV213" s="13" t="s">
        <v>88</v>
      </c>
      <c r="AW213" s="13" t="s">
        <v>35</v>
      </c>
      <c r="AX213" s="13" t="s">
        <v>79</v>
      </c>
      <c r="AY213" s="197" t="s">
        <v>140</v>
      </c>
    </row>
    <row r="214" s="13" customFormat="1">
      <c r="A214" s="13"/>
      <c r="B214" s="195"/>
      <c r="C214" s="13"/>
      <c r="D214" s="196" t="s">
        <v>159</v>
      </c>
      <c r="E214" s="197" t="s">
        <v>1</v>
      </c>
      <c r="F214" s="198" t="s">
        <v>251</v>
      </c>
      <c r="G214" s="13"/>
      <c r="H214" s="199">
        <v>2.5720000000000001</v>
      </c>
      <c r="I214" s="200"/>
      <c r="J214" s="13"/>
      <c r="K214" s="13"/>
      <c r="L214" s="195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7" t="s">
        <v>159</v>
      </c>
      <c r="AU214" s="197" t="s">
        <v>88</v>
      </c>
      <c r="AV214" s="13" t="s">
        <v>88</v>
      </c>
      <c r="AW214" s="13" t="s">
        <v>35</v>
      </c>
      <c r="AX214" s="13" t="s">
        <v>79</v>
      </c>
      <c r="AY214" s="197" t="s">
        <v>140</v>
      </c>
    </row>
    <row r="215" s="13" customFormat="1">
      <c r="A215" s="13"/>
      <c r="B215" s="195"/>
      <c r="C215" s="13"/>
      <c r="D215" s="196" t="s">
        <v>159</v>
      </c>
      <c r="E215" s="197" t="s">
        <v>1</v>
      </c>
      <c r="F215" s="198" t="s">
        <v>252</v>
      </c>
      <c r="G215" s="13"/>
      <c r="H215" s="199">
        <v>1.8759999999999999</v>
      </c>
      <c r="I215" s="200"/>
      <c r="J215" s="13"/>
      <c r="K215" s="13"/>
      <c r="L215" s="195"/>
      <c r="M215" s="201"/>
      <c r="N215" s="202"/>
      <c r="O215" s="202"/>
      <c r="P215" s="202"/>
      <c r="Q215" s="202"/>
      <c r="R215" s="202"/>
      <c r="S215" s="202"/>
      <c r="T215" s="20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7" t="s">
        <v>159</v>
      </c>
      <c r="AU215" s="197" t="s">
        <v>88</v>
      </c>
      <c r="AV215" s="13" t="s">
        <v>88</v>
      </c>
      <c r="AW215" s="13" t="s">
        <v>35</v>
      </c>
      <c r="AX215" s="13" t="s">
        <v>79</v>
      </c>
      <c r="AY215" s="197" t="s">
        <v>140</v>
      </c>
    </row>
    <row r="216" s="13" customFormat="1">
      <c r="A216" s="13"/>
      <c r="B216" s="195"/>
      <c r="C216" s="13"/>
      <c r="D216" s="196" t="s">
        <v>159</v>
      </c>
      <c r="E216" s="197" t="s">
        <v>1</v>
      </c>
      <c r="F216" s="198" t="s">
        <v>253</v>
      </c>
      <c r="G216" s="13"/>
      <c r="H216" s="199">
        <v>1.9299999999999999</v>
      </c>
      <c r="I216" s="200"/>
      <c r="J216" s="13"/>
      <c r="K216" s="13"/>
      <c r="L216" s="195"/>
      <c r="M216" s="201"/>
      <c r="N216" s="202"/>
      <c r="O216" s="202"/>
      <c r="P216" s="202"/>
      <c r="Q216" s="202"/>
      <c r="R216" s="202"/>
      <c r="S216" s="202"/>
      <c r="T216" s="20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7" t="s">
        <v>159</v>
      </c>
      <c r="AU216" s="197" t="s">
        <v>88</v>
      </c>
      <c r="AV216" s="13" t="s">
        <v>88</v>
      </c>
      <c r="AW216" s="13" t="s">
        <v>35</v>
      </c>
      <c r="AX216" s="13" t="s">
        <v>79</v>
      </c>
      <c r="AY216" s="197" t="s">
        <v>140</v>
      </c>
    </row>
    <row r="217" s="16" customFormat="1">
      <c r="A217" s="16"/>
      <c r="B217" s="219"/>
      <c r="C217" s="16"/>
      <c r="D217" s="196" t="s">
        <v>159</v>
      </c>
      <c r="E217" s="220" t="s">
        <v>1</v>
      </c>
      <c r="F217" s="221" t="s">
        <v>245</v>
      </c>
      <c r="G217" s="16"/>
      <c r="H217" s="222">
        <v>8.6029999999999998</v>
      </c>
      <c r="I217" s="223"/>
      <c r="J217" s="16"/>
      <c r="K217" s="16"/>
      <c r="L217" s="219"/>
      <c r="M217" s="224"/>
      <c r="N217" s="225"/>
      <c r="O217" s="225"/>
      <c r="P217" s="225"/>
      <c r="Q217" s="225"/>
      <c r="R217" s="225"/>
      <c r="S217" s="225"/>
      <c r="T217" s="22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20" t="s">
        <v>159</v>
      </c>
      <c r="AU217" s="220" t="s">
        <v>88</v>
      </c>
      <c r="AV217" s="16" t="s">
        <v>152</v>
      </c>
      <c r="AW217" s="16" t="s">
        <v>35</v>
      </c>
      <c r="AX217" s="16" t="s">
        <v>79</v>
      </c>
      <c r="AY217" s="220" t="s">
        <v>140</v>
      </c>
    </row>
    <row r="218" s="14" customFormat="1">
      <c r="A218" s="14"/>
      <c r="B218" s="204"/>
      <c r="C218" s="14"/>
      <c r="D218" s="196" t="s">
        <v>159</v>
      </c>
      <c r="E218" s="205" t="s">
        <v>1</v>
      </c>
      <c r="F218" s="206" t="s">
        <v>171</v>
      </c>
      <c r="G218" s="14"/>
      <c r="H218" s="207">
        <v>1856.5599999999997</v>
      </c>
      <c r="I218" s="208"/>
      <c r="J218" s="14"/>
      <c r="K218" s="14"/>
      <c r="L218" s="204"/>
      <c r="M218" s="209"/>
      <c r="N218" s="210"/>
      <c r="O218" s="210"/>
      <c r="P218" s="210"/>
      <c r="Q218" s="210"/>
      <c r="R218" s="210"/>
      <c r="S218" s="210"/>
      <c r="T218" s="21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5" t="s">
        <v>159</v>
      </c>
      <c r="AU218" s="205" t="s">
        <v>88</v>
      </c>
      <c r="AV218" s="14" t="s">
        <v>146</v>
      </c>
      <c r="AW218" s="14" t="s">
        <v>35</v>
      </c>
      <c r="AX218" s="14" t="s">
        <v>86</v>
      </c>
      <c r="AY218" s="205" t="s">
        <v>140</v>
      </c>
    </row>
    <row r="219" s="2" customFormat="1" ht="37.8" customHeight="1">
      <c r="A219" s="38"/>
      <c r="B219" s="180"/>
      <c r="C219" s="181" t="s">
        <v>254</v>
      </c>
      <c r="D219" s="181" t="s">
        <v>142</v>
      </c>
      <c r="E219" s="182" t="s">
        <v>255</v>
      </c>
      <c r="F219" s="183" t="s">
        <v>256</v>
      </c>
      <c r="G219" s="184" t="s">
        <v>164</v>
      </c>
      <c r="H219" s="185">
        <v>1856.56</v>
      </c>
      <c r="I219" s="186"/>
      <c r="J219" s="187">
        <f>ROUND(I219*H219,2)</f>
        <v>0</v>
      </c>
      <c r="K219" s="188"/>
      <c r="L219" s="39"/>
      <c r="M219" s="189" t="s">
        <v>1</v>
      </c>
      <c r="N219" s="190" t="s">
        <v>44</v>
      </c>
      <c r="O219" s="77"/>
      <c r="P219" s="191">
        <f>O219*H219</f>
        <v>0</v>
      </c>
      <c r="Q219" s="191">
        <v>0</v>
      </c>
      <c r="R219" s="191">
        <f>Q219*H219</f>
        <v>0</v>
      </c>
      <c r="S219" s="191">
        <v>0</v>
      </c>
      <c r="T219" s="19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3" t="s">
        <v>146</v>
      </c>
      <c r="AT219" s="193" t="s">
        <v>142</v>
      </c>
      <c r="AU219" s="193" t="s">
        <v>88</v>
      </c>
      <c r="AY219" s="19" t="s">
        <v>140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9" t="s">
        <v>86</v>
      </c>
      <c r="BK219" s="194">
        <f>ROUND(I219*H219,2)</f>
        <v>0</v>
      </c>
      <c r="BL219" s="19" t="s">
        <v>146</v>
      </c>
      <c r="BM219" s="193" t="s">
        <v>257</v>
      </c>
    </row>
    <row r="220" s="15" customFormat="1">
      <c r="A220" s="15"/>
      <c r="B220" s="212"/>
      <c r="C220" s="15"/>
      <c r="D220" s="196" t="s">
        <v>159</v>
      </c>
      <c r="E220" s="213" t="s">
        <v>1</v>
      </c>
      <c r="F220" s="214" t="s">
        <v>258</v>
      </c>
      <c r="G220" s="15"/>
      <c r="H220" s="213" t="s">
        <v>1</v>
      </c>
      <c r="I220" s="215"/>
      <c r="J220" s="15"/>
      <c r="K220" s="15"/>
      <c r="L220" s="212"/>
      <c r="M220" s="216"/>
      <c r="N220" s="217"/>
      <c r="O220" s="217"/>
      <c r="P220" s="217"/>
      <c r="Q220" s="217"/>
      <c r="R220" s="217"/>
      <c r="S220" s="217"/>
      <c r="T220" s="21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13" t="s">
        <v>159</v>
      </c>
      <c r="AU220" s="213" t="s">
        <v>88</v>
      </c>
      <c r="AV220" s="15" t="s">
        <v>86</v>
      </c>
      <c r="AW220" s="15" t="s">
        <v>35</v>
      </c>
      <c r="AX220" s="15" t="s">
        <v>79</v>
      </c>
      <c r="AY220" s="213" t="s">
        <v>140</v>
      </c>
    </row>
    <row r="221" s="15" customFormat="1">
      <c r="A221" s="15"/>
      <c r="B221" s="212"/>
      <c r="C221" s="15"/>
      <c r="D221" s="196" t="s">
        <v>159</v>
      </c>
      <c r="E221" s="213" t="s">
        <v>1</v>
      </c>
      <c r="F221" s="214" t="s">
        <v>244</v>
      </c>
      <c r="G221" s="15"/>
      <c r="H221" s="213" t="s">
        <v>1</v>
      </c>
      <c r="I221" s="215"/>
      <c r="J221" s="15"/>
      <c r="K221" s="15"/>
      <c r="L221" s="212"/>
      <c r="M221" s="216"/>
      <c r="N221" s="217"/>
      <c r="O221" s="217"/>
      <c r="P221" s="217"/>
      <c r="Q221" s="217"/>
      <c r="R221" s="217"/>
      <c r="S221" s="217"/>
      <c r="T221" s="21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3" t="s">
        <v>159</v>
      </c>
      <c r="AU221" s="213" t="s">
        <v>88</v>
      </c>
      <c r="AV221" s="15" t="s">
        <v>86</v>
      </c>
      <c r="AW221" s="15" t="s">
        <v>35</v>
      </c>
      <c r="AX221" s="15" t="s">
        <v>79</v>
      </c>
      <c r="AY221" s="213" t="s">
        <v>140</v>
      </c>
    </row>
    <row r="222" s="13" customFormat="1">
      <c r="A222" s="13"/>
      <c r="B222" s="195"/>
      <c r="C222" s="13"/>
      <c r="D222" s="196" t="s">
        <v>159</v>
      </c>
      <c r="E222" s="197" t="s">
        <v>1</v>
      </c>
      <c r="F222" s="198" t="s">
        <v>166</v>
      </c>
      <c r="G222" s="13"/>
      <c r="H222" s="199">
        <v>26.215</v>
      </c>
      <c r="I222" s="200"/>
      <c r="J222" s="13"/>
      <c r="K222" s="13"/>
      <c r="L222" s="195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7" t="s">
        <v>159</v>
      </c>
      <c r="AU222" s="197" t="s">
        <v>88</v>
      </c>
      <c r="AV222" s="13" t="s">
        <v>88</v>
      </c>
      <c r="AW222" s="13" t="s">
        <v>35</v>
      </c>
      <c r="AX222" s="13" t="s">
        <v>79</v>
      </c>
      <c r="AY222" s="197" t="s">
        <v>140</v>
      </c>
    </row>
    <row r="223" s="13" customFormat="1">
      <c r="A223" s="13"/>
      <c r="B223" s="195"/>
      <c r="C223" s="13"/>
      <c r="D223" s="196" t="s">
        <v>159</v>
      </c>
      <c r="E223" s="197" t="s">
        <v>1</v>
      </c>
      <c r="F223" s="198" t="s">
        <v>167</v>
      </c>
      <c r="G223" s="13"/>
      <c r="H223" s="199">
        <v>1008.9500000000001</v>
      </c>
      <c r="I223" s="200"/>
      <c r="J223" s="13"/>
      <c r="K223" s="13"/>
      <c r="L223" s="195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159</v>
      </c>
      <c r="AU223" s="197" t="s">
        <v>88</v>
      </c>
      <c r="AV223" s="13" t="s">
        <v>88</v>
      </c>
      <c r="AW223" s="13" t="s">
        <v>35</v>
      </c>
      <c r="AX223" s="13" t="s">
        <v>79</v>
      </c>
      <c r="AY223" s="197" t="s">
        <v>140</v>
      </c>
    </row>
    <row r="224" s="13" customFormat="1">
      <c r="A224" s="13"/>
      <c r="B224" s="195"/>
      <c r="C224" s="13"/>
      <c r="D224" s="196" t="s">
        <v>159</v>
      </c>
      <c r="E224" s="197" t="s">
        <v>1</v>
      </c>
      <c r="F224" s="198" t="s">
        <v>168</v>
      </c>
      <c r="G224" s="13"/>
      <c r="H224" s="199">
        <v>373.38</v>
      </c>
      <c r="I224" s="200"/>
      <c r="J224" s="13"/>
      <c r="K224" s="13"/>
      <c r="L224" s="195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159</v>
      </c>
      <c r="AU224" s="197" t="s">
        <v>88</v>
      </c>
      <c r="AV224" s="13" t="s">
        <v>88</v>
      </c>
      <c r="AW224" s="13" t="s">
        <v>35</v>
      </c>
      <c r="AX224" s="13" t="s">
        <v>79</v>
      </c>
      <c r="AY224" s="197" t="s">
        <v>140</v>
      </c>
    </row>
    <row r="225" s="13" customFormat="1">
      <c r="A225" s="13"/>
      <c r="B225" s="195"/>
      <c r="C225" s="13"/>
      <c r="D225" s="196" t="s">
        <v>159</v>
      </c>
      <c r="E225" s="197" t="s">
        <v>1</v>
      </c>
      <c r="F225" s="198" t="s">
        <v>169</v>
      </c>
      <c r="G225" s="13"/>
      <c r="H225" s="199">
        <v>97.019999999999996</v>
      </c>
      <c r="I225" s="200"/>
      <c r="J225" s="13"/>
      <c r="K225" s="13"/>
      <c r="L225" s="195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7" t="s">
        <v>159</v>
      </c>
      <c r="AU225" s="197" t="s">
        <v>88</v>
      </c>
      <c r="AV225" s="13" t="s">
        <v>88</v>
      </c>
      <c r="AW225" s="13" t="s">
        <v>35</v>
      </c>
      <c r="AX225" s="13" t="s">
        <v>79</v>
      </c>
      <c r="AY225" s="197" t="s">
        <v>140</v>
      </c>
    </row>
    <row r="226" s="13" customFormat="1">
      <c r="A226" s="13"/>
      <c r="B226" s="195"/>
      <c r="C226" s="13"/>
      <c r="D226" s="196" t="s">
        <v>159</v>
      </c>
      <c r="E226" s="197" t="s">
        <v>1</v>
      </c>
      <c r="F226" s="198" t="s">
        <v>170</v>
      </c>
      <c r="G226" s="13"/>
      <c r="H226" s="199">
        <v>23.5</v>
      </c>
      <c r="I226" s="200"/>
      <c r="J226" s="13"/>
      <c r="K226" s="13"/>
      <c r="L226" s="195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159</v>
      </c>
      <c r="AU226" s="197" t="s">
        <v>88</v>
      </c>
      <c r="AV226" s="13" t="s">
        <v>88</v>
      </c>
      <c r="AW226" s="13" t="s">
        <v>35</v>
      </c>
      <c r="AX226" s="13" t="s">
        <v>79</v>
      </c>
      <c r="AY226" s="197" t="s">
        <v>140</v>
      </c>
    </row>
    <row r="227" s="16" customFormat="1">
      <c r="A227" s="16"/>
      <c r="B227" s="219"/>
      <c r="C227" s="16"/>
      <c r="D227" s="196" t="s">
        <v>159</v>
      </c>
      <c r="E227" s="220" t="s">
        <v>1</v>
      </c>
      <c r="F227" s="221" t="s">
        <v>245</v>
      </c>
      <c r="G227" s="16"/>
      <c r="H227" s="222">
        <v>1529.0650000000001</v>
      </c>
      <c r="I227" s="223"/>
      <c r="J227" s="16"/>
      <c r="K227" s="16"/>
      <c r="L227" s="219"/>
      <c r="M227" s="224"/>
      <c r="N227" s="225"/>
      <c r="O227" s="225"/>
      <c r="P227" s="225"/>
      <c r="Q227" s="225"/>
      <c r="R227" s="225"/>
      <c r="S227" s="225"/>
      <c r="T227" s="22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20" t="s">
        <v>159</v>
      </c>
      <c r="AU227" s="220" t="s">
        <v>88</v>
      </c>
      <c r="AV227" s="16" t="s">
        <v>152</v>
      </c>
      <c r="AW227" s="16" t="s">
        <v>35</v>
      </c>
      <c r="AX227" s="16" t="s">
        <v>79</v>
      </c>
      <c r="AY227" s="220" t="s">
        <v>140</v>
      </c>
    </row>
    <row r="228" s="15" customFormat="1">
      <c r="A228" s="15"/>
      <c r="B228" s="212"/>
      <c r="C228" s="15"/>
      <c r="D228" s="196" t="s">
        <v>159</v>
      </c>
      <c r="E228" s="213" t="s">
        <v>1</v>
      </c>
      <c r="F228" s="214" t="s">
        <v>246</v>
      </c>
      <c r="G228" s="15"/>
      <c r="H228" s="213" t="s">
        <v>1</v>
      </c>
      <c r="I228" s="215"/>
      <c r="J228" s="15"/>
      <c r="K228" s="15"/>
      <c r="L228" s="212"/>
      <c r="M228" s="216"/>
      <c r="N228" s="217"/>
      <c r="O228" s="217"/>
      <c r="P228" s="217"/>
      <c r="Q228" s="217"/>
      <c r="R228" s="217"/>
      <c r="S228" s="217"/>
      <c r="T228" s="21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3" t="s">
        <v>159</v>
      </c>
      <c r="AU228" s="213" t="s">
        <v>88</v>
      </c>
      <c r="AV228" s="15" t="s">
        <v>86</v>
      </c>
      <c r="AW228" s="15" t="s">
        <v>35</v>
      </c>
      <c r="AX228" s="15" t="s">
        <v>79</v>
      </c>
      <c r="AY228" s="213" t="s">
        <v>140</v>
      </c>
    </row>
    <row r="229" s="13" customFormat="1">
      <c r="A229" s="13"/>
      <c r="B229" s="195"/>
      <c r="C229" s="13"/>
      <c r="D229" s="196" t="s">
        <v>159</v>
      </c>
      <c r="E229" s="197" t="s">
        <v>1</v>
      </c>
      <c r="F229" s="198" t="s">
        <v>180</v>
      </c>
      <c r="G229" s="13"/>
      <c r="H229" s="199">
        <v>290</v>
      </c>
      <c r="I229" s="200"/>
      <c r="J229" s="13"/>
      <c r="K229" s="13"/>
      <c r="L229" s="195"/>
      <c r="M229" s="201"/>
      <c r="N229" s="202"/>
      <c r="O229" s="202"/>
      <c r="P229" s="202"/>
      <c r="Q229" s="202"/>
      <c r="R229" s="202"/>
      <c r="S229" s="202"/>
      <c r="T229" s="20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7" t="s">
        <v>159</v>
      </c>
      <c r="AU229" s="197" t="s">
        <v>88</v>
      </c>
      <c r="AV229" s="13" t="s">
        <v>88</v>
      </c>
      <c r="AW229" s="13" t="s">
        <v>35</v>
      </c>
      <c r="AX229" s="13" t="s">
        <v>79</v>
      </c>
      <c r="AY229" s="197" t="s">
        <v>140</v>
      </c>
    </row>
    <row r="230" s="16" customFormat="1">
      <c r="A230" s="16"/>
      <c r="B230" s="219"/>
      <c r="C230" s="16"/>
      <c r="D230" s="196" t="s">
        <v>159</v>
      </c>
      <c r="E230" s="220" t="s">
        <v>1</v>
      </c>
      <c r="F230" s="221" t="s">
        <v>245</v>
      </c>
      <c r="G230" s="16"/>
      <c r="H230" s="222">
        <v>290</v>
      </c>
      <c r="I230" s="223"/>
      <c r="J230" s="16"/>
      <c r="K230" s="16"/>
      <c r="L230" s="219"/>
      <c r="M230" s="224"/>
      <c r="N230" s="225"/>
      <c r="O230" s="225"/>
      <c r="P230" s="225"/>
      <c r="Q230" s="225"/>
      <c r="R230" s="225"/>
      <c r="S230" s="225"/>
      <c r="T230" s="22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20" t="s">
        <v>159</v>
      </c>
      <c r="AU230" s="220" t="s">
        <v>88</v>
      </c>
      <c r="AV230" s="16" t="s">
        <v>152</v>
      </c>
      <c r="AW230" s="16" t="s">
        <v>35</v>
      </c>
      <c r="AX230" s="16" t="s">
        <v>79</v>
      </c>
      <c r="AY230" s="220" t="s">
        <v>140</v>
      </c>
    </row>
    <row r="231" s="15" customFormat="1">
      <c r="A231" s="15"/>
      <c r="B231" s="212"/>
      <c r="C231" s="15"/>
      <c r="D231" s="196" t="s">
        <v>159</v>
      </c>
      <c r="E231" s="213" t="s">
        <v>1</v>
      </c>
      <c r="F231" s="214" t="s">
        <v>247</v>
      </c>
      <c r="G231" s="15"/>
      <c r="H231" s="213" t="s">
        <v>1</v>
      </c>
      <c r="I231" s="215"/>
      <c r="J231" s="15"/>
      <c r="K231" s="15"/>
      <c r="L231" s="212"/>
      <c r="M231" s="216"/>
      <c r="N231" s="217"/>
      <c r="O231" s="217"/>
      <c r="P231" s="217"/>
      <c r="Q231" s="217"/>
      <c r="R231" s="217"/>
      <c r="S231" s="217"/>
      <c r="T231" s="21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13" t="s">
        <v>159</v>
      </c>
      <c r="AU231" s="213" t="s">
        <v>88</v>
      </c>
      <c r="AV231" s="15" t="s">
        <v>86</v>
      </c>
      <c r="AW231" s="15" t="s">
        <v>35</v>
      </c>
      <c r="AX231" s="15" t="s">
        <v>79</v>
      </c>
      <c r="AY231" s="213" t="s">
        <v>140</v>
      </c>
    </row>
    <row r="232" s="13" customFormat="1">
      <c r="A232" s="13"/>
      <c r="B232" s="195"/>
      <c r="C232" s="13"/>
      <c r="D232" s="196" t="s">
        <v>159</v>
      </c>
      <c r="E232" s="197" t="s">
        <v>1</v>
      </c>
      <c r="F232" s="198" t="s">
        <v>248</v>
      </c>
      <c r="G232" s="13"/>
      <c r="H232" s="199">
        <v>0.375</v>
      </c>
      <c r="I232" s="200"/>
      <c r="J232" s="13"/>
      <c r="K232" s="13"/>
      <c r="L232" s="195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159</v>
      </c>
      <c r="AU232" s="197" t="s">
        <v>88</v>
      </c>
      <c r="AV232" s="13" t="s">
        <v>88</v>
      </c>
      <c r="AW232" s="13" t="s">
        <v>35</v>
      </c>
      <c r="AX232" s="13" t="s">
        <v>79</v>
      </c>
      <c r="AY232" s="197" t="s">
        <v>140</v>
      </c>
    </row>
    <row r="233" s="16" customFormat="1">
      <c r="A233" s="16"/>
      <c r="B233" s="219"/>
      <c r="C233" s="16"/>
      <c r="D233" s="196" t="s">
        <v>159</v>
      </c>
      <c r="E233" s="220" t="s">
        <v>1</v>
      </c>
      <c r="F233" s="221" t="s">
        <v>245</v>
      </c>
      <c r="G233" s="16"/>
      <c r="H233" s="222">
        <v>0.375</v>
      </c>
      <c r="I233" s="223"/>
      <c r="J233" s="16"/>
      <c r="K233" s="16"/>
      <c r="L233" s="219"/>
      <c r="M233" s="224"/>
      <c r="N233" s="225"/>
      <c r="O233" s="225"/>
      <c r="P233" s="225"/>
      <c r="Q233" s="225"/>
      <c r="R233" s="225"/>
      <c r="S233" s="225"/>
      <c r="T233" s="22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20" t="s">
        <v>159</v>
      </c>
      <c r="AU233" s="220" t="s">
        <v>88</v>
      </c>
      <c r="AV233" s="16" t="s">
        <v>152</v>
      </c>
      <c r="AW233" s="16" t="s">
        <v>35</v>
      </c>
      <c r="AX233" s="16" t="s">
        <v>79</v>
      </c>
      <c r="AY233" s="220" t="s">
        <v>140</v>
      </c>
    </row>
    <row r="234" s="15" customFormat="1">
      <c r="A234" s="15"/>
      <c r="B234" s="212"/>
      <c r="C234" s="15"/>
      <c r="D234" s="196" t="s">
        <v>159</v>
      </c>
      <c r="E234" s="213" t="s">
        <v>1</v>
      </c>
      <c r="F234" s="214" t="s">
        <v>189</v>
      </c>
      <c r="G234" s="15"/>
      <c r="H234" s="213" t="s">
        <v>1</v>
      </c>
      <c r="I234" s="215"/>
      <c r="J234" s="15"/>
      <c r="K234" s="15"/>
      <c r="L234" s="212"/>
      <c r="M234" s="216"/>
      <c r="N234" s="217"/>
      <c r="O234" s="217"/>
      <c r="P234" s="217"/>
      <c r="Q234" s="217"/>
      <c r="R234" s="217"/>
      <c r="S234" s="217"/>
      <c r="T234" s="21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13" t="s">
        <v>159</v>
      </c>
      <c r="AU234" s="213" t="s">
        <v>88</v>
      </c>
      <c r="AV234" s="15" t="s">
        <v>86</v>
      </c>
      <c r="AW234" s="15" t="s">
        <v>35</v>
      </c>
      <c r="AX234" s="15" t="s">
        <v>79</v>
      </c>
      <c r="AY234" s="213" t="s">
        <v>140</v>
      </c>
    </row>
    <row r="235" s="13" customFormat="1">
      <c r="A235" s="13"/>
      <c r="B235" s="195"/>
      <c r="C235" s="13"/>
      <c r="D235" s="196" t="s">
        <v>159</v>
      </c>
      <c r="E235" s="197" t="s">
        <v>1</v>
      </c>
      <c r="F235" s="198" t="s">
        <v>190</v>
      </c>
      <c r="G235" s="13"/>
      <c r="H235" s="199">
        <v>6.3979999999999997</v>
      </c>
      <c r="I235" s="200"/>
      <c r="J235" s="13"/>
      <c r="K235" s="13"/>
      <c r="L235" s="195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159</v>
      </c>
      <c r="AU235" s="197" t="s">
        <v>88</v>
      </c>
      <c r="AV235" s="13" t="s">
        <v>88</v>
      </c>
      <c r="AW235" s="13" t="s">
        <v>35</v>
      </c>
      <c r="AX235" s="13" t="s">
        <v>79</v>
      </c>
      <c r="AY235" s="197" t="s">
        <v>140</v>
      </c>
    </row>
    <row r="236" s="13" customFormat="1">
      <c r="A236" s="13"/>
      <c r="B236" s="195"/>
      <c r="C236" s="13"/>
      <c r="D236" s="196" t="s">
        <v>159</v>
      </c>
      <c r="E236" s="197" t="s">
        <v>1</v>
      </c>
      <c r="F236" s="198" t="s">
        <v>191</v>
      </c>
      <c r="G236" s="13"/>
      <c r="H236" s="199">
        <v>7.3949999999999996</v>
      </c>
      <c r="I236" s="200"/>
      <c r="J236" s="13"/>
      <c r="K236" s="13"/>
      <c r="L236" s="195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159</v>
      </c>
      <c r="AU236" s="197" t="s">
        <v>88</v>
      </c>
      <c r="AV236" s="13" t="s">
        <v>88</v>
      </c>
      <c r="AW236" s="13" t="s">
        <v>35</v>
      </c>
      <c r="AX236" s="13" t="s">
        <v>79</v>
      </c>
      <c r="AY236" s="197" t="s">
        <v>140</v>
      </c>
    </row>
    <row r="237" s="13" customFormat="1">
      <c r="A237" s="13"/>
      <c r="B237" s="195"/>
      <c r="C237" s="13"/>
      <c r="D237" s="196" t="s">
        <v>159</v>
      </c>
      <c r="E237" s="197" t="s">
        <v>1</v>
      </c>
      <c r="F237" s="198" t="s">
        <v>192</v>
      </c>
      <c r="G237" s="13"/>
      <c r="H237" s="199">
        <v>5.3940000000000001</v>
      </c>
      <c r="I237" s="200"/>
      <c r="J237" s="13"/>
      <c r="K237" s="13"/>
      <c r="L237" s="195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7" t="s">
        <v>159</v>
      </c>
      <c r="AU237" s="197" t="s">
        <v>88</v>
      </c>
      <c r="AV237" s="13" t="s">
        <v>88</v>
      </c>
      <c r="AW237" s="13" t="s">
        <v>35</v>
      </c>
      <c r="AX237" s="13" t="s">
        <v>79</v>
      </c>
      <c r="AY237" s="197" t="s">
        <v>140</v>
      </c>
    </row>
    <row r="238" s="13" customFormat="1">
      <c r="A238" s="13"/>
      <c r="B238" s="195"/>
      <c r="C238" s="13"/>
      <c r="D238" s="196" t="s">
        <v>159</v>
      </c>
      <c r="E238" s="197" t="s">
        <v>1</v>
      </c>
      <c r="F238" s="198" t="s">
        <v>193</v>
      </c>
      <c r="G238" s="13"/>
      <c r="H238" s="199">
        <v>5.5499999999999998</v>
      </c>
      <c r="I238" s="200"/>
      <c r="J238" s="13"/>
      <c r="K238" s="13"/>
      <c r="L238" s="195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7" t="s">
        <v>159</v>
      </c>
      <c r="AU238" s="197" t="s">
        <v>88</v>
      </c>
      <c r="AV238" s="13" t="s">
        <v>88</v>
      </c>
      <c r="AW238" s="13" t="s">
        <v>35</v>
      </c>
      <c r="AX238" s="13" t="s">
        <v>79</v>
      </c>
      <c r="AY238" s="197" t="s">
        <v>140</v>
      </c>
    </row>
    <row r="239" s="13" customFormat="1">
      <c r="A239" s="13"/>
      <c r="B239" s="195"/>
      <c r="C239" s="13"/>
      <c r="D239" s="196" t="s">
        <v>159</v>
      </c>
      <c r="E239" s="197" t="s">
        <v>1</v>
      </c>
      <c r="F239" s="198" t="s">
        <v>202</v>
      </c>
      <c r="G239" s="13"/>
      <c r="H239" s="199">
        <v>3.7799999999999998</v>
      </c>
      <c r="I239" s="200"/>
      <c r="J239" s="13"/>
      <c r="K239" s="13"/>
      <c r="L239" s="195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7" t="s">
        <v>159</v>
      </c>
      <c r="AU239" s="197" t="s">
        <v>88</v>
      </c>
      <c r="AV239" s="13" t="s">
        <v>88</v>
      </c>
      <c r="AW239" s="13" t="s">
        <v>35</v>
      </c>
      <c r="AX239" s="13" t="s">
        <v>79</v>
      </c>
      <c r="AY239" s="197" t="s">
        <v>140</v>
      </c>
    </row>
    <row r="240" s="16" customFormat="1">
      <c r="A240" s="16"/>
      <c r="B240" s="219"/>
      <c r="C240" s="16"/>
      <c r="D240" s="196" t="s">
        <v>159</v>
      </c>
      <c r="E240" s="220" t="s">
        <v>1</v>
      </c>
      <c r="F240" s="221" t="s">
        <v>245</v>
      </c>
      <c r="G240" s="16"/>
      <c r="H240" s="222">
        <v>28.516999999999999</v>
      </c>
      <c r="I240" s="223"/>
      <c r="J240" s="16"/>
      <c r="K240" s="16"/>
      <c r="L240" s="219"/>
      <c r="M240" s="224"/>
      <c r="N240" s="225"/>
      <c r="O240" s="225"/>
      <c r="P240" s="225"/>
      <c r="Q240" s="225"/>
      <c r="R240" s="225"/>
      <c r="S240" s="225"/>
      <c r="T240" s="22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20" t="s">
        <v>159</v>
      </c>
      <c r="AU240" s="220" t="s">
        <v>88</v>
      </c>
      <c r="AV240" s="16" t="s">
        <v>152</v>
      </c>
      <c r="AW240" s="16" t="s">
        <v>35</v>
      </c>
      <c r="AX240" s="16" t="s">
        <v>79</v>
      </c>
      <c r="AY240" s="220" t="s">
        <v>140</v>
      </c>
    </row>
    <row r="241" s="15" customFormat="1">
      <c r="A241" s="15"/>
      <c r="B241" s="212"/>
      <c r="C241" s="15"/>
      <c r="D241" s="196" t="s">
        <v>159</v>
      </c>
      <c r="E241" s="213" t="s">
        <v>1</v>
      </c>
      <c r="F241" s="214" t="s">
        <v>249</v>
      </c>
      <c r="G241" s="15"/>
      <c r="H241" s="213" t="s">
        <v>1</v>
      </c>
      <c r="I241" s="215"/>
      <c r="J241" s="15"/>
      <c r="K241" s="15"/>
      <c r="L241" s="212"/>
      <c r="M241" s="216"/>
      <c r="N241" s="217"/>
      <c r="O241" s="217"/>
      <c r="P241" s="217"/>
      <c r="Q241" s="217"/>
      <c r="R241" s="217"/>
      <c r="S241" s="217"/>
      <c r="T241" s="21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13" t="s">
        <v>159</v>
      </c>
      <c r="AU241" s="213" t="s">
        <v>88</v>
      </c>
      <c r="AV241" s="15" t="s">
        <v>86</v>
      </c>
      <c r="AW241" s="15" t="s">
        <v>35</v>
      </c>
      <c r="AX241" s="15" t="s">
        <v>79</v>
      </c>
      <c r="AY241" s="213" t="s">
        <v>140</v>
      </c>
    </row>
    <row r="242" s="15" customFormat="1">
      <c r="A242" s="15"/>
      <c r="B242" s="212"/>
      <c r="C242" s="15"/>
      <c r="D242" s="196" t="s">
        <v>159</v>
      </c>
      <c r="E242" s="213" t="s">
        <v>1</v>
      </c>
      <c r="F242" s="214" t="s">
        <v>189</v>
      </c>
      <c r="G242" s="15"/>
      <c r="H242" s="213" t="s">
        <v>1</v>
      </c>
      <c r="I242" s="215"/>
      <c r="J242" s="15"/>
      <c r="K242" s="15"/>
      <c r="L242" s="212"/>
      <c r="M242" s="216"/>
      <c r="N242" s="217"/>
      <c r="O242" s="217"/>
      <c r="P242" s="217"/>
      <c r="Q242" s="217"/>
      <c r="R242" s="217"/>
      <c r="S242" s="217"/>
      <c r="T242" s="21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13" t="s">
        <v>159</v>
      </c>
      <c r="AU242" s="213" t="s">
        <v>88</v>
      </c>
      <c r="AV242" s="15" t="s">
        <v>86</v>
      </c>
      <c r="AW242" s="15" t="s">
        <v>35</v>
      </c>
      <c r="AX242" s="15" t="s">
        <v>79</v>
      </c>
      <c r="AY242" s="213" t="s">
        <v>140</v>
      </c>
    </row>
    <row r="243" s="13" customFormat="1">
      <c r="A243" s="13"/>
      <c r="B243" s="195"/>
      <c r="C243" s="13"/>
      <c r="D243" s="196" t="s">
        <v>159</v>
      </c>
      <c r="E243" s="197" t="s">
        <v>1</v>
      </c>
      <c r="F243" s="198" t="s">
        <v>250</v>
      </c>
      <c r="G243" s="13"/>
      <c r="H243" s="199">
        <v>2.2250000000000001</v>
      </c>
      <c r="I243" s="200"/>
      <c r="J243" s="13"/>
      <c r="K243" s="13"/>
      <c r="L243" s="195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7" t="s">
        <v>159</v>
      </c>
      <c r="AU243" s="197" t="s">
        <v>88</v>
      </c>
      <c r="AV243" s="13" t="s">
        <v>88</v>
      </c>
      <c r="AW243" s="13" t="s">
        <v>35</v>
      </c>
      <c r="AX243" s="13" t="s">
        <v>79</v>
      </c>
      <c r="AY243" s="197" t="s">
        <v>140</v>
      </c>
    </row>
    <row r="244" s="13" customFormat="1">
      <c r="A244" s="13"/>
      <c r="B244" s="195"/>
      <c r="C244" s="13"/>
      <c r="D244" s="196" t="s">
        <v>159</v>
      </c>
      <c r="E244" s="197" t="s">
        <v>1</v>
      </c>
      <c r="F244" s="198" t="s">
        <v>251</v>
      </c>
      <c r="G244" s="13"/>
      <c r="H244" s="199">
        <v>2.5720000000000001</v>
      </c>
      <c r="I244" s="200"/>
      <c r="J244" s="13"/>
      <c r="K244" s="13"/>
      <c r="L244" s="195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7" t="s">
        <v>159</v>
      </c>
      <c r="AU244" s="197" t="s">
        <v>88</v>
      </c>
      <c r="AV244" s="13" t="s">
        <v>88</v>
      </c>
      <c r="AW244" s="13" t="s">
        <v>35</v>
      </c>
      <c r="AX244" s="13" t="s">
        <v>79</v>
      </c>
      <c r="AY244" s="197" t="s">
        <v>140</v>
      </c>
    </row>
    <row r="245" s="13" customFormat="1">
      <c r="A245" s="13"/>
      <c r="B245" s="195"/>
      <c r="C245" s="13"/>
      <c r="D245" s="196" t="s">
        <v>159</v>
      </c>
      <c r="E245" s="197" t="s">
        <v>1</v>
      </c>
      <c r="F245" s="198" t="s">
        <v>252</v>
      </c>
      <c r="G245" s="13"/>
      <c r="H245" s="199">
        <v>1.8759999999999999</v>
      </c>
      <c r="I245" s="200"/>
      <c r="J245" s="13"/>
      <c r="K245" s="13"/>
      <c r="L245" s="195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7" t="s">
        <v>159</v>
      </c>
      <c r="AU245" s="197" t="s">
        <v>88</v>
      </c>
      <c r="AV245" s="13" t="s">
        <v>88</v>
      </c>
      <c r="AW245" s="13" t="s">
        <v>35</v>
      </c>
      <c r="AX245" s="13" t="s">
        <v>79</v>
      </c>
      <c r="AY245" s="197" t="s">
        <v>140</v>
      </c>
    </row>
    <row r="246" s="13" customFormat="1">
      <c r="A246" s="13"/>
      <c r="B246" s="195"/>
      <c r="C246" s="13"/>
      <c r="D246" s="196" t="s">
        <v>159</v>
      </c>
      <c r="E246" s="197" t="s">
        <v>1</v>
      </c>
      <c r="F246" s="198" t="s">
        <v>253</v>
      </c>
      <c r="G246" s="13"/>
      <c r="H246" s="199">
        <v>1.9299999999999999</v>
      </c>
      <c r="I246" s="200"/>
      <c r="J246" s="13"/>
      <c r="K246" s="13"/>
      <c r="L246" s="195"/>
      <c r="M246" s="201"/>
      <c r="N246" s="202"/>
      <c r="O246" s="202"/>
      <c r="P246" s="202"/>
      <c r="Q246" s="202"/>
      <c r="R246" s="202"/>
      <c r="S246" s="202"/>
      <c r="T246" s="20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7" t="s">
        <v>159</v>
      </c>
      <c r="AU246" s="197" t="s">
        <v>88</v>
      </c>
      <c r="AV246" s="13" t="s">
        <v>88</v>
      </c>
      <c r="AW246" s="13" t="s">
        <v>35</v>
      </c>
      <c r="AX246" s="13" t="s">
        <v>79</v>
      </c>
      <c r="AY246" s="197" t="s">
        <v>140</v>
      </c>
    </row>
    <row r="247" s="16" customFormat="1">
      <c r="A247" s="16"/>
      <c r="B247" s="219"/>
      <c r="C247" s="16"/>
      <c r="D247" s="196" t="s">
        <v>159</v>
      </c>
      <c r="E247" s="220" t="s">
        <v>1</v>
      </c>
      <c r="F247" s="221" t="s">
        <v>245</v>
      </c>
      <c r="G247" s="16"/>
      <c r="H247" s="222">
        <v>8.6029999999999998</v>
      </c>
      <c r="I247" s="223"/>
      <c r="J247" s="16"/>
      <c r="K247" s="16"/>
      <c r="L247" s="219"/>
      <c r="M247" s="224"/>
      <c r="N247" s="225"/>
      <c r="O247" s="225"/>
      <c r="P247" s="225"/>
      <c r="Q247" s="225"/>
      <c r="R247" s="225"/>
      <c r="S247" s="225"/>
      <c r="T247" s="22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20" t="s">
        <v>159</v>
      </c>
      <c r="AU247" s="220" t="s">
        <v>88</v>
      </c>
      <c r="AV247" s="16" t="s">
        <v>152</v>
      </c>
      <c r="AW247" s="16" t="s">
        <v>35</v>
      </c>
      <c r="AX247" s="16" t="s">
        <v>79</v>
      </c>
      <c r="AY247" s="220" t="s">
        <v>140</v>
      </c>
    </row>
    <row r="248" s="14" customFormat="1">
      <c r="A248" s="14"/>
      <c r="B248" s="204"/>
      <c r="C248" s="14"/>
      <c r="D248" s="196" t="s">
        <v>159</v>
      </c>
      <c r="E248" s="205" t="s">
        <v>1</v>
      </c>
      <c r="F248" s="206" t="s">
        <v>171</v>
      </c>
      <c r="G248" s="14"/>
      <c r="H248" s="207">
        <v>1856.5599999999997</v>
      </c>
      <c r="I248" s="208"/>
      <c r="J248" s="14"/>
      <c r="K248" s="14"/>
      <c r="L248" s="204"/>
      <c r="M248" s="209"/>
      <c r="N248" s="210"/>
      <c r="O248" s="210"/>
      <c r="P248" s="210"/>
      <c r="Q248" s="210"/>
      <c r="R248" s="210"/>
      <c r="S248" s="210"/>
      <c r="T248" s="21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5" t="s">
        <v>159</v>
      </c>
      <c r="AU248" s="205" t="s">
        <v>88</v>
      </c>
      <c r="AV248" s="14" t="s">
        <v>146</v>
      </c>
      <c r="AW248" s="14" t="s">
        <v>35</v>
      </c>
      <c r="AX248" s="14" t="s">
        <v>86</v>
      </c>
      <c r="AY248" s="205" t="s">
        <v>140</v>
      </c>
    </row>
    <row r="249" s="2" customFormat="1" ht="37.8" customHeight="1">
      <c r="A249" s="38"/>
      <c r="B249" s="180"/>
      <c r="C249" s="181" t="s">
        <v>259</v>
      </c>
      <c r="D249" s="181" t="s">
        <v>142</v>
      </c>
      <c r="E249" s="182" t="s">
        <v>260</v>
      </c>
      <c r="F249" s="183" t="s">
        <v>261</v>
      </c>
      <c r="G249" s="184" t="s">
        <v>164</v>
      </c>
      <c r="H249" s="185">
        <v>1839.354</v>
      </c>
      <c r="I249" s="186"/>
      <c r="J249" s="187">
        <f>ROUND(I249*H249,2)</f>
        <v>0</v>
      </c>
      <c r="K249" s="188"/>
      <c r="L249" s="39"/>
      <c r="M249" s="189" t="s">
        <v>1</v>
      </c>
      <c r="N249" s="190" t="s">
        <v>44</v>
      </c>
      <c r="O249" s="77"/>
      <c r="P249" s="191">
        <f>O249*H249</f>
        <v>0</v>
      </c>
      <c r="Q249" s="191">
        <v>0</v>
      </c>
      <c r="R249" s="191">
        <f>Q249*H249</f>
        <v>0</v>
      </c>
      <c r="S249" s="191">
        <v>0</v>
      </c>
      <c r="T249" s="19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3" t="s">
        <v>146</v>
      </c>
      <c r="AT249" s="193" t="s">
        <v>142</v>
      </c>
      <c r="AU249" s="193" t="s">
        <v>88</v>
      </c>
      <c r="AY249" s="19" t="s">
        <v>140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9" t="s">
        <v>86</v>
      </c>
      <c r="BK249" s="194">
        <f>ROUND(I249*H249,2)</f>
        <v>0</v>
      </c>
      <c r="BL249" s="19" t="s">
        <v>146</v>
      </c>
      <c r="BM249" s="193" t="s">
        <v>262</v>
      </c>
    </row>
    <row r="250" s="2" customFormat="1">
      <c r="A250" s="38"/>
      <c r="B250" s="39"/>
      <c r="C250" s="38"/>
      <c r="D250" s="196" t="s">
        <v>263</v>
      </c>
      <c r="E250" s="38"/>
      <c r="F250" s="227" t="s">
        <v>264</v>
      </c>
      <c r="G250" s="38"/>
      <c r="H250" s="38"/>
      <c r="I250" s="228"/>
      <c r="J250" s="38"/>
      <c r="K250" s="38"/>
      <c r="L250" s="39"/>
      <c r="M250" s="229"/>
      <c r="N250" s="230"/>
      <c r="O250" s="77"/>
      <c r="P250" s="77"/>
      <c r="Q250" s="77"/>
      <c r="R250" s="77"/>
      <c r="S250" s="77"/>
      <c r="T250" s="7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263</v>
      </c>
      <c r="AU250" s="19" t="s">
        <v>88</v>
      </c>
    </row>
    <row r="251" s="13" customFormat="1">
      <c r="A251" s="13"/>
      <c r="B251" s="195"/>
      <c r="C251" s="13"/>
      <c r="D251" s="196" t="s">
        <v>159</v>
      </c>
      <c r="E251" s="197" t="s">
        <v>1</v>
      </c>
      <c r="F251" s="198" t="s">
        <v>265</v>
      </c>
      <c r="G251" s="13"/>
      <c r="H251" s="199">
        <v>1839.354</v>
      </c>
      <c r="I251" s="200"/>
      <c r="J251" s="13"/>
      <c r="K251" s="13"/>
      <c r="L251" s="195"/>
      <c r="M251" s="201"/>
      <c r="N251" s="202"/>
      <c r="O251" s="202"/>
      <c r="P251" s="202"/>
      <c r="Q251" s="202"/>
      <c r="R251" s="202"/>
      <c r="S251" s="202"/>
      <c r="T251" s="20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7" t="s">
        <v>159</v>
      </c>
      <c r="AU251" s="197" t="s">
        <v>88</v>
      </c>
      <c r="AV251" s="13" t="s">
        <v>88</v>
      </c>
      <c r="AW251" s="13" t="s">
        <v>35</v>
      </c>
      <c r="AX251" s="13" t="s">
        <v>86</v>
      </c>
      <c r="AY251" s="197" t="s">
        <v>140</v>
      </c>
    </row>
    <row r="252" s="2" customFormat="1" ht="37.8" customHeight="1">
      <c r="A252" s="38"/>
      <c r="B252" s="180"/>
      <c r="C252" s="181" t="s">
        <v>266</v>
      </c>
      <c r="D252" s="181" t="s">
        <v>142</v>
      </c>
      <c r="E252" s="182" t="s">
        <v>267</v>
      </c>
      <c r="F252" s="183" t="s">
        <v>268</v>
      </c>
      <c r="G252" s="184" t="s">
        <v>164</v>
      </c>
      <c r="H252" s="185">
        <v>1839.354</v>
      </c>
      <c r="I252" s="186"/>
      <c r="J252" s="187">
        <f>ROUND(I252*H252,2)</f>
        <v>0</v>
      </c>
      <c r="K252" s="188"/>
      <c r="L252" s="39"/>
      <c r="M252" s="189" t="s">
        <v>1</v>
      </c>
      <c r="N252" s="190" t="s">
        <v>44</v>
      </c>
      <c r="O252" s="77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93" t="s">
        <v>146</v>
      </c>
      <c r="AT252" s="193" t="s">
        <v>142</v>
      </c>
      <c r="AU252" s="193" t="s">
        <v>88</v>
      </c>
      <c r="AY252" s="19" t="s">
        <v>140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9" t="s">
        <v>86</v>
      </c>
      <c r="BK252" s="194">
        <f>ROUND(I252*H252,2)</f>
        <v>0</v>
      </c>
      <c r="BL252" s="19" t="s">
        <v>146</v>
      </c>
      <c r="BM252" s="193" t="s">
        <v>269</v>
      </c>
    </row>
    <row r="253" s="2" customFormat="1">
      <c r="A253" s="38"/>
      <c r="B253" s="39"/>
      <c r="C253" s="38"/>
      <c r="D253" s="196" t="s">
        <v>263</v>
      </c>
      <c r="E253" s="38"/>
      <c r="F253" s="227" t="s">
        <v>264</v>
      </c>
      <c r="G253" s="38"/>
      <c r="H253" s="38"/>
      <c r="I253" s="228"/>
      <c r="J253" s="38"/>
      <c r="K253" s="38"/>
      <c r="L253" s="39"/>
      <c r="M253" s="229"/>
      <c r="N253" s="230"/>
      <c r="O253" s="77"/>
      <c r="P253" s="77"/>
      <c r="Q253" s="77"/>
      <c r="R253" s="77"/>
      <c r="S253" s="77"/>
      <c r="T253" s="7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9" t="s">
        <v>263</v>
      </c>
      <c r="AU253" s="19" t="s">
        <v>88</v>
      </c>
    </row>
    <row r="254" s="13" customFormat="1">
      <c r="A254" s="13"/>
      <c r="B254" s="195"/>
      <c r="C254" s="13"/>
      <c r="D254" s="196" t="s">
        <v>159</v>
      </c>
      <c r="E254" s="197" t="s">
        <v>1</v>
      </c>
      <c r="F254" s="198" t="s">
        <v>265</v>
      </c>
      <c r="G254" s="13"/>
      <c r="H254" s="199">
        <v>1839.354</v>
      </c>
      <c r="I254" s="200"/>
      <c r="J254" s="13"/>
      <c r="K254" s="13"/>
      <c r="L254" s="195"/>
      <c r="M254" s="201"/>
      <c r="N254" s="202"/>
      <c r="O254" s="202"/>
      <c r="P254" s="202"/>
      <c r="Q254" s="202"/>
      <c r="R254" s="202"/>
      <c r="S254" s="202"/>
      <c r="T254" s="20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7" t="s">
        <v>159</v>
      </c>
      <c r="AU254" s="197" t="s">
        <v>88</v>
      </c>
      <c r="AV254" s="13" t="s">
        <v>88</v>
      </c>
      <c r="AW254" s="13" t="s">
        <v>35</v>
      </c>
      <c r="AX254" s="13" t="s">
        <v>86</v>
      </c>
      <c r="AY254" s="197" t="s">
        <v>140</v>
      </c>
    </row>
    <row r="255" s="2" customFormat="1" ht="24.15" customHeight="1">
      <c r="A255" s="38"/>
      <c r="B255" s="180"/>
      <c r="C255" s="181" t="s">
        <v>270</v>
      </c>
      <c r="D255" s="181" t="s">
        <v>142</v>
      </c>
      <c r="E255" s="182" t="s">
        <v>271</v>
      </c>
      <c r="F255" s="183" t="s">
        <v>272</v>
      </c>
      <c r="G255" s="184" t="s">
        <v>164</v>
      </c>
      <c r="H255" s="185">
        <v>1856.56</v>
      </c>
      <c r="I255" s="186"/>
      <c r="J255" s="187">
        <f>ROUND(I255*H255,2)</f>
        <v>0</v>
      </c>
      <c r="K255" s="188"/>
      <c r="L255" s="39"/>
      <c r="M255" s="189" t="s">
        <v>1</v>
      </c>
      <c r="N255" s="190" t="s">
        <v>44</v>
      </c>
      <c r="O255" s="77"/>
      <c r="P255" s="191">
        <f>O255*H255</f>
        <v>0</v>
      </c>
      <c r="Q255" s="191">
        <v>0</v>
      </c>
      <c r="R255" s="191">
        <f>Q255*H255</f>
        <v>0</v>
      </c>
      <c r="S255" s="191">
        <v>0</v>
      </c>
      <c r="T255" s="19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3" t="s">
        <v>146</v>
      </c>
      <c r="AT255" s="193" t="s">
        <v>142</v>
      </c>
      <c r="AU255" s="193" t="s">
        <v>88</v>
      </c>
      <c r="AY255" s="19" t="s">
        <v>140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19" t="s">
        <v>86</v>
      </c>
      <c r="BK255" s="194">
        <f>ROUND(I255*H255,2)</f>
        <v>0</v>
      </c>
      <c r="BL255" s="19" t="s">
        <v>146</v>
      </c>
      <c r="BM255" s="193" t="s">
        <v>273</v>
      </c>
    </row>
    <row r="256" s="2" customFormat="1" ht="24.15" customHeight="1">
      <c r="A256" s="38"/>
      <c r="B256" s="180"/>
      <c r="C256" s="181" t="s">
        <v>274</v>
      </c>
      <c r="D256" s="181" t="s">
        <v>142</v>
      </c>
      <c r="E256" s="182" t="s">
        <v>275</v>
      </c>
      <c r="F256" s="183" t="s">
        <v>276</v>
      </c>
      <c r="G256" s="184" t="s">
        <v>164</v>
      </c>
      <c r="H256" s="185">
        <v>1856.56</v>
      </c>
      <c r="I256" s="186"/>
      <c r="J256" s="187">
        <f>ROUND(I256*H256,2)</f>
        <v>0</v>
      </c>
      <c r="K256" s="188"/>
      <c r="L256" s="39"/>
      <c r="M256" s="189" t="s">
        <v>1</v>
      </c>
      <c r="N256" s="190" t="s">
        <v>44</v>
      </c>
      <c r="O256" s="77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3" t="s">
        <v>146</v>
      </c>
      <c r="AT256" s="193" t="s">
        <v>142</v>
      </c>
      <c r="AU256" s="193" t="s">
        <v>88</v>
      </c>
      <c r="AY256" s="19" t="s">
        <v>140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9" t="s">
        <v>86</v>
      </c>
      <c r="BK256" s="194">
        <f>ROUND(I256*H256,2)</f>
        <v>0</v>
      </c>
      <c r="BL256" s="19" t="s">
        <v>146</v>
      </c>
      <c r="BM256" s="193" t="s">
        <v>277</v>
      </c>
    </row>
    <row r="257" s="2" customFormat="1" ht="33" customHeight="1">
      <c r="A257" s="38"/>
      <c r="B257" s="180"/>
      <c r="C257" s="181" t="s">
        <v>278</v>
      </c>
      <c r="D257" s="181" t="s">
        <v>142</v>
      </c>
      <c r="E257" s="182" t="s">
        <v>279</v>
      </c>
      <c r="F257" s="183" t="s">
        <v>280</v>
      </c>
      <c r="G257" s="184" t="s">
        <v>281</v>
      </c>
      <c r="H257" s="185">
        <v>6706.2740000000003</v>
      </c>
      <c r="I257" s="186"/>
      <c r="J257" s="187">
        <f>ROUND(I257*H257,2)</f>
        <v>0</v>
      </c>
      <c r="K257" s="188"/>
      <c r="L257" s="39"/>
      <c r="M257" s="189" t="s">
        <v>1</v>
      </c>
      <c r="N257" s="190" t="s">
        <v>44</v>
      </c>
      <c r="O257" s="77"/>
      <c r="P257" s="191">
        <f>O257*H257</f>
        <v>0</v>
      </c>
      <c r="Q257" s="191">
        <v>0</v>
      </c>
      <c r="R257" s="191">
        <f>Q257*H257</f>
        <v>0</v>
      </c>
      <c r="S257" s="191">
        <v>0</v>
      </c>
      <c r="T257" s="19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3" t="s">
        <v>146</v>
      </c>
      <c r="AT257" s="193" t="s">
        <v>142</v>
      </c>
      <c r="AU257" s="193" t="s">
        <v>88</v>
      </c>
      <c r="AY257" s="19" t="s">
        <v>140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19" t="s">
        <v>86</v>
      </c>
      <c r="BK257" s="194">
        <f>ROUND(I257*H257,2)</f>
        <v>0</v>
      </c>
      <c r="BL257" s="19" t="s">
        <v>146</v>
      </c>
      <c r="BM257" s="193" t="s">
        <v>282</v>
      </c>
    </row>
    <row r="258" s="13" customFormat="1">
      <c r="A258" s="13"/>
      <c r="B258" s="195"/>
      <c r="C258" s="13"/>
      <c r="D258" s="196" t="s">
        <v>159</v>
      </c>
      <c r="E258" s="197" t="s">
        <v>1</v>
      </c>
      <c r="F258" s="198" t="s">
        <v>283</v>
      </c>
      <c r="G258" s="13"/>
      <c r="H258" s="199">
        <v>3725.7080000000001</v>
      </c>
      <c r="I258" s="200"/>
      <c r="J258" s="13"/>
      <c r="K258" s="13"/>
      <c r="L258" s="195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7" t="s">
        <v>159</v>
      </c>
      <c r="AU258" s="197" t="s">
        <v>88</v>
      </c>
      <c r="AV258" s="13" t="s">
        <v>88</v>
      </c>
      <c r="AW258" s="13" t="s">
        <v>35</v>
      </c>
      <c r="AX258" s="13" t="s">
        <v>86</v>
      </c>
      <c r="AY258" s="197" t="s">
        <v>140</v>
      </c>
    </row>
    <row r="259" s="13" customFormat="1">
      <c r="A259" s="13"/>
      <c r="B259" s="195"/>
      <c r="C259" s="13"/>
      <c r="D259" s="196" t="s">
        <v>159</v>
      </c>
      <c r="E259" s="13"/>
      <c r="F259" s="198" t="s">
        <v>284</v>
      </c>
      <c r="G259" s="13"/>
      <c r="H259" s="199">
        <v>6706.2740000000003</v>
      </c>
      <c r="I259" s="200"/>
      <c r="J259" s="13"/>
      <c r="K259" s="13"/>
      <c r="L259" s="195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7" t="s">
        <v>159</v>
      </c>
      <c r="AU259" s="197" t="s">
        <v>88</v>
      </c>
      <c r="AV259" s="13" t="s">
        <v>88</v>
      </c>
      <c r="AW259" s="13" t="s">
        <v>3</v>
      </c>
      <c r="AX259" s="13" t="s">
        <v>86</v>
      </c>
      <c r="AY259" s="197" t="s">
        <v>140</v>
      </c>
    </row>
    <row r="260" s="2" customFormat="1" ht="24.15" customHeight="1">
      <c r="A260" s="38"/>
      <c r="B260" s="180"/>
      <c r="C260" s="181" t="s">
        <v>285</v>
      </c>
      <c r="D260" s="181" t="s">
        <v>142</v>
      </c>
      <c r="E260" s="182" t="s">
        <v>286</v>
      </c>
      <c r="F260" s="183" t="s">
        <v>287</v>
      </c>
      <c r="G260" s="184" t="s">
        <v>164</v>
      </c>
      <c r="H260" s="185">
        <v>17.207999999999998</v>
      </c>
      <c r="I260" s="186"/>
      <c r="J260" s="187">
        <f>ROUND(I260*H260,2)</f>
        <v>0</v>
      </c>
      <c r="K260" s="188"/>
      <c r="L260" s="39"/>
      <c r="M260" s="189" t="s">
        <v>1</v>
      </c>
      <c r="N260" s="190" t="s">
        <v>44</v>
      </c>
      <c r="O260" s="77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93" t="s">
        <v>146</v>
      </c>
      <c r="AT260" s="193" t="s">
        <v>142</v>
      </c>
      <c r="AU260" s="193" t="s">
        <v>88</v>
      </c>
      <c r="AY260" s="19" t="s">
        <v>140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9" t="s">
        <v>86</v>
      </c>
      <c r="BK260" s="194">
        <f>ROUND(I260*H260,2)</f>
        <v>0</v>
      </c>
      <c r="BL260" s="19" t="s">
        <v>146</v>
      </c>
      <c r="BM260" s="193" t="s">
        <v>288</v>
      </c>
    </row>
    <row r="261" s="15" customFormat="1">
      <c r="A261" s="15"/>
      <c r="B261" s="212"/>
      <c r="C261" s="15"/>
      <c r="D261" s="196" t="s">
        <v>159</v>
      </c>
      <c r="E261" s="213" t="s">
        <v>1</v>
      </c>
      <c r="F261" s="214" t="s">
        <v>189</v>
      </c>
      <c r="G261" s="15"/>
      <c r="H261" s="213" t="s">
        <v>1</v>
      </c>
      <c r="I261" s="215"/>
      <c r="J261" s="15"/>
      <c r="K261" s="15"/>
      <c r="L261" s="212"/>
      <c r="M261" s="216"/>
      <c r="N261" s="217"/>
      <c r="O261" s="217"/>
      <c r="P261" s="217"/>
      <c r="Q261" s="217"/>
      <c r="R261" s="217"/>
      <c r="S261" s="217"/>
      <c r="T261" s="21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3" t="s">
        <v>159</v>
      </c>
      <c r="AU261" s="213" t="s">
        <v>88</v>
      </c>
      <c r="AV261" s="15" t="s">
        <v>86</v>
      </c>
      <c r="AW261" s="15" t="s">
        <v>35</v>
      </c>
      <c r="AX261" s="15" t="s">
        <v>79</v>
      </c>
      <c r="AY261" s="213" t="s">
        <v>140</v>
      </c>
    </row>
    <row r="262" s="13" customFormat="1">
      <c r="A262" s="13"/>
      <c r="B262" s="195"/>
      <c r="C262" s="13"/>
      <c r="D262" s="196" t="s">
        <v>159</v>
      </c>
      <c r="E262" s="197" t="s">
        <v>1</v>
      </c>
      <c r="F262" s="198" t="s">
        <v>289</v>
      </c>
      <c r="G262" s="13"/>
      <c r="H262" s="199">
        <v>4.4509999999999996</v>
      </c>
      <c r="I262" s="200"/>
      <c r="J262" s="13"/>
      <c r="K262" s="13"/>
      <c r="L262" s="195"/>
      <c r="M262" s="201"/>
      <c r="N262" s="202"/>
      <c r="O262" s="202"/>
      <c r="P262" s="202"/>
      <c r="Q262" s="202"/>
      <c r="R262" s="202"/>
      <c r="S262" s="202"/>
      <c r="T262" s="20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7" t="s">
        <v>159</v>
      </c>
      <c r="AU262" s="197" t="s">
        <v>88</v>
      </c>
      <c r="AV262" s="13" t="s">
        <v>88</v>
      </c>
      <c r="AW262" s="13" t="s">
        <v>35</v>
      </c>
      <c r="AX262" s="13" t="s">
        <v>79</v>
      </c>
      <c r="AY262" s="197" t="s">
        <v>140</v>
      </c>
    </row>
    <row r="263" s="13" customFormat="1">
      <c r="A263" s="13"/>
      <c r="B263" s="195"/>
      <c r="C263" s="13"/>
      <c r="D263" s="196" t="s">
        <v>159</v>
      </c>
      <c r="E263" s="197" t="s">
        <v>1</v>
      </c>
      <c r="F263" s="198" t="s">
        <v>290</v>
      </c>
      <c r="G263" s="13"/>
      <c r="H263" s="199">
        <v>5.1440000000000001</v>
      </c>
      <c r="I263" s="200"/>
      <c r="J263" s="13"/>
      <c r="K263" s="13"/>
      <c r="L263" s="195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159</v>
      </c>
      <c r="AU263" s="197" t="s">
        <v>88</v>
      </c>
      <c r="AV263" s="13" t="s">
        <v>88</v>
      </c>
      <c r="AW263" s="13" t="s">
        <v>35</v>
      </c>
      <c r="AX263" s="13" t="s">
        <v>79</v>
      </c>
      <c r="AY263" s="197" t="s">
        <v>140</v>
      </c>
    </row>
    <row r="264" s="13" customFormat="1">
      <c r="A264" s="13"/>
      <c r="B264" s="195"/>
      <c r="C264" s="13"/>
      <c r="D264" s="196" t="s">
        <v>159</v>
      </c>
      <c r="E264" s="197" t="s">
        <v>1</v>
      </c>
      <c r="F264" s="198" t="s">
        <v>291</v>
      </c>
      <c r="G264" s="13"/>
      <c r="H264" s="199">
        <v>3.7519999999999998</v>
      </c>
      <c r="I264" s="200"/>
      <c r="J264" s="13"/>
      <c r="K264" s="13"/>
      <c r="L264" s="195"/>
      <c r="M264" s="201"/>
      <c r="N264" s="202"/>
      <c r="O264" s="202"/>
      <c r="P264" s="202"/>
      <c r="Q264" s="202"/>
      <c r="R264" s="202"/>
      <c r="S264" s="202"/>
      <c r="T264" s="20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7" t="s">
        <v>159</v>
      </c>
      <c r="AU264" s="197" t="s">
        <v>88</v>
      </c>
      <c r="AV264" s="13" t="s">
        <v>88</v>
      </c>
      <c r="AW264" s="13" t="s">
        <v>35</v>
      </c>
      <c r="AX264" s="13" t="s">
        <v>79</v>
      </c>
      <c r="AY264" s="197" t="s">
        <v>140</v>
      </c>
    </row>
    <row r="265" s="13" customFormat="1">
      <c r="A265" s="13"/>
      <c r="B265" s="195"/>
      <c r="C265" s="13"/>
      <c r="D265" s="196" t="s">
        <v>159</v>
      </c>
      <c r="E265" s="197" t="s">
        <v>1</v>
      </c>
      <c r="F265" s="198" t="s">
        <v>292</v>
      </c>
      <c r="G265" s="13"/>
      <c r="H265" s="199">
        <v>3.8610000000000002</v>
      </c>
      <c r="I265" s="200"/>
      <c r="J265" s="13"/>
      <c r="K265" s="13"/>
      <c r="L265" s="195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7" t="s">
        <v>159</v>
      </c>
      <c r="AU265" s="197" t="s">
        <v>88</v>
      </c>
      <c r="AV265" s="13" t="s">
        <v>88</v>
      </c>
      <c r="AW265" s="13" t="s">
        <v>35</v>
      </c>
      <c r="AX265" s="13" t="s">
        <v>79</v>
      </c>
      <c r="AY265" s="197" t="s">
        <v>140</v>
      </c>
    </row>
    <row r="266" s="14" customFormat="1">
      <c r="A266" s="14"/>
      <c r="B266" s="204"/>
      <c r="C266" s="14"/>
      <c r="D266" s="196" t="s">
        <v>159</v>
      </c>
      <c r="E266" s="205" t="s">
        <v>1</v>
      </c>
      <c r="F266" s="206" t="s">
        <v>171</v>
      </c>
      <c r="G266" s="14"/>
      <c r="H266" s="207">
        <v>17.207999999999998</v>
      </c>
      <c r="I266" s="208"/>
      <c r="J266" s="14"/>
      <c r="K266" s="14"/>
      <c r="L266" s="204"/>
      <c r="M266" s="209"/>
      <c r="N266" s="210"/>
      <c r="O266" s="210"/>
      <c r="P266" s="210"/>
      <c r="Q266" s="210"/>
      <c r="R266" s="210"/>
      <c r="S266" s="210"/>
      <c r="T266" s="21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5" t="s">
        <v>159</v>
      </c>
      <c r="AU266" s="205" t="s">
        <v>88</v>
      </c>
      <c r="AV266" s="14" t="s">
        <v>146</v>
      </c>
      <c r="AW266" s="14" t="s">
        <v>35</v>
      </c>
      <c r="AX266" s="14" t="s">
        <v>86</v>
      </c>
      <c r="AY266" s="205" t="s">
        <v>140</v>
      </c>
    </row>
    <row r="267" s="2" customFormat="1" ht="24.15" customHeight="1">
      <c r="A267" s="38"/>
      <c r="B267" s="180"/>
      <c r="C267" s="181" t="s">
        <v>293</v>
      </c>
      <c r="D267" s="181" t="s">
        <v>142</v>
      </c>
      <c r="E267" s="182" t="s">
        <v>294</v>
      </c>
      <c r="F267" s="183" t="s">
        <v>295</v>
      </c>
      <c r="G267" s="184" t="s">
        <v>145</v>
      </c>
      <c r="H267" s="185">
        <v>3927.02</v>
      </c>
      <c r="I267" s="186"/>
      <c r="J267" s="187">
        <f>ROUND(I267*H267,2)</f>
        <v>0</v>
      </c>
      <c r="K267" s="188"/>
      <c r="L267" s="39"/>
      <c r="M267" s="189" t="s">
        <v>1</v>
      </c>
      <c r="N267" s="190" t="s">
        <v>44</v>
      </c>
      <c r="O267" s="77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3" t="s">
        <v>146</v>
      </c>
      <c r="AT267" s="193" t="s">
        <v>142</v>
      </c>
      <c r="AU267" s="193" t="s">
        <v>88</v>
      </c>
      <c r="AY267" s="19" t="s">
        <v>140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19" t="s">
        <v>86</v>
      </c>
      <c r="BK267" s="194">
        <f>ROUND(I267*H267,2)</f>
        <v>0</v>
      </c>
      <c r="BL267" s="19" t="s">
        <v>146</v>
      </c>
      <c r="BM267" s="193" t="s">
        <v>296</v>
      </c>
    </row>
    <row r="268" s="13" customFormat="1">
      <c r="A268" s="13"/>
      <c r="B268" s="195"/>
      <c r="C268" s="13"/>
      <c r="D268" s="196" t="s">
        <v>159</v>
      </c>
      <c r="E268" s="197" t="s">
        <v>1</v>
      </c>
      <c r="F268" s="198" t="s">
        <v>297</v>
      </c>
      <c r="G268" s="13"/>
      <c r="H268" s="199">
        <v>3021</v>
      </c>
      <c r="I268" s="200"/>
      <c r="J268" s="13"/>
      <c r="K268" s="13"/>
      <c r="L268" s="195"/>
      <c r="M268" s="201"/>
      <c r="N268" s="202"/>
      <c r="O268" s="202"/>
      <c r="P268" s="202"/>
      <c r="Q268" s="202"/>
      <c r="R268" s="202"/>
      <c r="S268" s="202"/>
      <c r="T268" s="20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7" t="s">
        <v>159</v>
      </c>
      <c r="AU268" s="197" t="s">
        <v>88</v>
      </c>
      <c r="AV268" s="13" t="s">
        <v>88</v>
      </c>
      <c r="AW268" s="13" t="s">
        <v>35</v>
      </c>
      <c r="AX268" s="13" t="s">
        <v>79</v>
      </c>
      <c r="AY268" s="197" t="s">
        <v>140</v>
      </c>
    </row>
    <row r="269" s="13" customFormat="1">
      <c r="A269" s="13"/>
      <c r="B269" s="195"/>
      <c r="C269" s="13"/>
      <c r="D269" s="196" t="s">
        <v>159</v>
      </c>
      <c r="E269" s="197" t="s">
        <v>1</v>
      </c>
      <c r="F269" s="198" t="s">
        <v>298</v>
      </c>
      <c r="G269" s="13"/>
      <c r="H269" s="199">
        <v>762</v>
      </c>
      <c r="I269" s="200"/>
      <c r="J269" s="13"/>
      <c r="K269" s="13"/>
      <c r="L269" s="195"/>
      <c r="M269" s="201"/>
      <c r="N269" s="202"/>
      <c r="O269" s="202"/>
      <c r="P269" s="202"/>
      <c r="Q269" s="202"/>
      <c r="R269" s="202"/>
      <c r="S269" s="202"/>
      <c r="T269" s="20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7" t="s">
        <v>159</v>
      </c>
      <c r="AU269" s="197" t="s">
        <v>88</v>
      </c>
      <c r="AV269" s="13" t="s">
        <v>88</v>
      </c>
      <c r="AW269" s="13" t="s">
        <v>35</v>
      </c>
      <c r="AX269" s="13" t="s">
        <v>79</v>
      </c>
      <c r="AY269" s="197" t="s">
        <v>140</v>
      </c>
    </row>
    <row r="270" s="13" customFormat="1">
      <c r="A270" s="13"/>
      <c r="B270" s="195"/>
      <c r="C270" s="13"/>
      <c r="D270" s="196" t="s">
        <v>159</v>
      </c>
      <c r="E270" s="197" t="s">
        <v>1</v>
      </c>
      <c r="F270" s="198" t="s">
        <v>169</v>
      </c>
      <c r="G270" s="13"/>
      <c r="H270" s="199">
        <v>97.019999999999996</v>
      </c>
      <c r="I270" s="200"/>
      <c r="J270" s="13"/>
      <c r="K270" s="13"/>
      <c r="L270" s="195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159</v>
      </c>
      <c r="AU270" s="197" t="s">
        <v>88</v>
      </c>
      <c r="AV270" s="13" t="s">
        <v>88</v>
      </c>
      <c r="AW270" s="13" t="s">
        <v>35</v>
      </c>
      <c r="AX270" s="13" t="s">
        <v>79</v>
      </c>
      <c r="AY270" s="197" t="s">
        <v>140</v>
      </c>
    </row>
    <row r="271" s="13" customFormat="1">
      <c r="A271" s="13"/>
      <c r="B271" s="195"/>
      <c r="C271" s="13"/>
      <c r="D271" s="196" t="s">
        <v>159</v>
      </c>
      <c r="E271" s="197" t="s">
        <v>1</v>
      </c>
      <c r="F271" s="198" t="s">
        <v>299</v>
      </c>
      <c r="G271" s="13"/>
      <c r="H271" s="199">
        <v>47</v>
      </c>
      <c r="I271" s="200"/>
      <c r="J271" s="13"/>
      <c r="K271" s="13"/>
      <c r="L271" s="195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7" t="s">
        <v>159</v>
      </c>
      <c r="AU271" s="197" t="s">
        <v>88</v>
      </c>
      <c r="AV271" s="13" t="s">
        <v>88</v>
      </c>
      <c r="AW271" s="13" t="s">
        <v>35</v>
      </c>
      <c r="AX271" s="13" t="s">
        <v>79</v>
      </c>
      <c r="AY271" s="197" t="s">
        <v>140</v>
      </c>
    </row>
    <row r="272" s="14" customFormat="1">
      <c r="A272" s="14"/>
      <c r="B272" s="204"/>
      <c r="C272" s="14"/>
      <c r="D272" s="196" t="s">
        <v>159</v>
      </c>
      <c r="E272" s="205" t="s">
        <v>1</v>
      </c>
      <c r="F272" s="206" t="s">
        <v>171</v>
      </c>
      <c r="G272" s="14"/>
      <c r="H272" s="207">
        <v>3927.02</v>
      </c>
      <c r="I272" s="208"/>
      <c r="J272" s="14"/>
      <c r="K272" s="14"/>
      <c r="L272" s="204"/>
      <c r="M272" s="209"/>
      <c r="N272" s="210"/>
      <c r="O272" s="210"/>
      <c r="P272" s="210"/>
      <c r="Q272" s="210"/>
      <c r="R272" s="210"/>
      <c r="S272" s="210"/>
      <c r="T272" s="21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5" t="s">
        <v>159</v>
      </c>
      <c r="AU272" s="205" t="s">
        <v>88</v>
      </c>
      <c r="AV272" s="14" t="s">
        <v>146</v>
      </c>
      <c r="AW272" s="14" t="s">
        <v>35</v>
      </c>
      <c r="AX272" s="14" t="s">
        <v>86</v>
      </c>
      <c r="AY272" s="205" t="s">
        <v>140</v>
      </c>
    </row>
    <row r="273" s="2" customFormat="1" ht="24.15" customHeight="1">
      <c r="A273" s="38"/>
      <c r="B273" s="180"/>
      <c r="C273" s="181" t="s">
        <v>300</v>
      </c>
      <c r="D273" s="181" t="s">
        <v>142</v>
      </c>
      <c r="E273" s="182" t="s">
        <v>301</v>
      </c>
      <c r="F273" s="183" t="s">
        <v>302</v>
      </c>
      <c r="G273" s="184" t="s">
        <v>145</v>
      </c>
      <c r="H273" s="185">
        <v>3927.02</v>
      </c>
      <c r="I273" s="186"/>
      <c r="J273" s="187">
        <f>ROUND(I273*H273,2)</f>
        <v>0</v>
      </c>
      <c r="K273" s="188"/>
      <c r="L273" s="39"/>
      <c r="M273" s="189" t="s">
        <v>1</v>
      </c>
      <c r="N273" s="190" t="s">
        <v>44</v>
      </c>
      <c r="O273" s="77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3" t="s">
        <v>146</v>
      </c>
      <c r="AT273" s="193" t="s">
        <v>142</v>
      </c>
      <c r="AU273" s="193" t="s">
        <v>88</v>
      </c>
      <c r="AY273" s="19" t="s">
        <v>140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19" t="s">
        <v>86</v>
      </c>
      <c r="BK273" s="194">
        <f>ROUND(I273*H273,2)</f>
        <v>0</v>
      </c>
      <c r="BL273" s="19" t="s">
        <v>146</v>
      </c>
      <c r="BM273" s="193" t="s">
        <v>303</v>
      </c>
    </row>
    <row r="274" s="13" customFormat="1">
      <c r="A274" s="13"/>
      <c r="B274" s="195"/>
      <c r="C274" s="13"/>
      <c r="D274" s="196" t="s">
        <v>159</v>
      </c>
      <c r="E274" s="197" t="s">
        <v>1</v>
      </c>
      <c r="F274" s="198" t="s">
        <v>297</v>
      </c>
      <c r="G274" s="13"/>
      <c r="H274" s="199">
        <v>3021</v>
      </c>
      <c r="I274" s="200"/>
      <c r="J274" s="13"/>
      <c r="K274" s="13"/>
      <c r="L274" s="195"/>
      <c r="M274" s="201"/>
      <c r="N274" s="202"/>
      <c r="O274" s="202"/>
      <c r="P274" s="202"/>
      <c r="Q274" s="202"/>
      <c r="R274" s="202"/>
      <c r="S274" s="202"/>
      <c r="T274" s="20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7" t="s">
        <v>159</v>
      </c>
      <c r="AU274" s="197" t="s">
        <v>88</v>
      </c>
      <c r="AV274" s="13" t="s">
        <v>88</v>
      </c>
      <c r="AW274" s="13" t="s">
        <v>35</v>
      </c>
      <c r="AX274" s="13" t="s">
        <v>79</v>
      </c>
      <c r="AY274" s="197" t="s">
        <v>140</v>
      </c>
    </row>
    <row r="275" s="13" customFormat="1">
      <c r="A275" s="13"/>
      <c r="B275" s="195"/>
      <c r="C275" s="13"/>
      <c r="D275" s="196" t="s">
        <v>159</v>
      </c>
      <c r="E275" s="197" t="s">
        <v>1</v>
      </c>
      <c r="F275" s="198" t="s">
        <v>298</v>
      </c>
      <c r="G275" s="13"/>
      <c r="H275" s="199">
        <v>762</v>
      </c>
      <c r="I275" s="200"/>
      <c r="J275" s="13"/>
      <c r="K275" s="13"/>
      <c r="L275" s="195"/>
      <c r="M275" s="201"/>
      <c r="N275" s="202"/>
      <c r="O275" s="202"/>
      <c r="P275" s="202"/>
      <c r="Q275" s="202"/>
      <c r="R275" s="202"/>
      <c r="S275" s="202"/>
      <c r="T275" s="20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7" t="s">
        <v>159</v>
      </c>
      <c r="AU275" s="197" t="s">
        <v>88</v>
      </c>
      <c r="AV275" s="13" t="s">
        <v>88</v>
      </c>
      <c r="AW275" s="13" t="s">
        <v>35</v>
      </c>
      <c r="AX275" s="13" t="s">
        <v>79</v>
      </c>
      <c r="AY275" s="197" t="s">
        <v>140</v>
      </c>
    </row>
    <row r="276" s="13" customFormat="1">
      <c r="A276" s="13"/>
      <c r="B276" s="195"/>
      <c r="C276" s="13"/>
      <c r="D276" s="196" t="s">
        <v>159</v>
      </c>
      <c r="E276" s="197" t="s">
        <v>1</v>
      </c>
      <c r="F276" s="198" t="s">
        <v>169</v>
      </c>
      <c r="G276" s="13"/>
      <c r="H276" s="199">
        <v>97.019999999999996</v>
      </c>
      <c r="I276" s="200"/>
      <c r="J276" s="13"/>
      <c r="K276" s="13"/>
      <c r="L276" s="195"/>
      <c r="M276" s="201"/>
      <c r="N276" s="202"/>
      <c r="O276" s="202"/>
      <c r="P276" s="202"/>
      <c r="Q276" s="202"/>
      <c r="R276" s="202"/>
      <c r="S276" s="202"/>
      <c r="T276" s="20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7" t="s">
        <v>159</v>
      </c>
      <c r="AU276" s="197" t="s">
        <v>88</v>
      </c>
      <c r="AV276" s="13" t="s">
        <v>88</v>
      </c>
      <c r="AW276" s="13" t="s">
        <v>35</v>
      </c>
      <c r="AX276" s="13" t="s">
        <v>79</v>
      </c>
      <c r="AY276" s="197" t="s">
        <v>140</v>
      </c>
    </row>
    <row r="277" s="13" customFormat="1">
      <c r="A277" s="13"/>
      <c r="B277" s="195"/>
      <c r="C277" s="13"/>
      <c r="D277" s="196" t="s">
        <v>159</v>
      </c>
      <c r="E277" s="197" t="s">
        <v>1</v>
      </c>
      <c r="F277" s="198" t="s">
        <v>299</v>
      </c>
      <c r="G277" s="13"/>
      <c r="H277" s="199">
        <v>47</v>
      </c>
      <c r="I277" s="200"/>
      <c r="J277" s="13"/>
      <c r="K277" s="13"/>
      <c r="L277" s="195"/>
      <c r="M277" s="201"/>
      <c r="N277" s="202"/>
      <c r="O277" s="202"/>
      <c r="P277" s="202"/>
      <c r="Q277" s="202"/>
      <c r="R277" s="202"/>
      <c r="S277" s="202"/>
      <c r="T277" s="20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7" t="s">
        <v>159</v>
      </c>
      <c r="AU277" s="197" t="s">
        <v>88</v>
      </c>
      <c r="AV277" s="13" t="s">
        <v>88</v>
      </c>
      <c r="AW277" s="13" t="s">
        <v>35</v>
      </c>
      <c r="AX277" s="13" t="s">
        <v>79</v>
      </c>
      <c r="AY277" s="197" t="s">
        <v>140</v>
      </c>
    </row>
    <row r="278" s="14" customFormat="1">
      <c r="A278" s="14"/>
      <c r="B278" s="204"/>
      <c r="C278" s="14"/>
      <c r="D278" s="196" t="s">
        <v>159</v>
      </c>
      <c r="E278" s="205" t="s">
        <v>1</v>
      </c>
      <c r="F278" s="206" t="s">
        <v>171</v>
      </c>
      <c r="G278" s="14"/>
      <c r="H278" s="207">
        <v>3927.02</v>
      </c>
      <c r="I278" s="208"/>
      <c r="J278" s="14"/>
      <c r="K278" s="14"/>
      <c r="L278" s="204"/>
      <c r="M278" s="209"/>
      <c r="N278" s="210"/>
      <c r="O278" s="210"/>
      <c r="P278" s="210"/>
      <c r="Q278" s="210"/>
      <c r="R278" s="210"/>
      <c r="S278" s="210"/>
      <c r="T278" s="21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5" t="s">
        <v>159</v>
      </c>
      <c r="AU278" s="205" t="s">
        <v>88</v>
      </c>
      <c r="AV278" s="14" t="s">
        <v>146</v>
      </c>
      <c r="AW278" s="14" t="s">
        <v>35</v>
      </c>
      <c r="AX278" s="14" t="s">
        <v>86</v>
      </c>
      <c r="AY278" s="205" t="s">
        <v>140</v>
      </c>
    </row>
    <row r="279" s="12" customFormat="1" ht="22.8" customHeight="1">
      <c r="A279" s="12"/>
      <c r="B279" s="167"/>
      <c r="C279" s="12"/>
      <c r="D279" s="168" t="s">
        <v>78</v>
      </c>
      <c r="E279" s="178" t="s">
        <v>88</v>
      </c>
      <c r="F279" s="178" t="s">
        <v>304</v>
      </c>
      <c r="G279" s="12"/>
      <c r="H279" s="12"/>
      <c r="I279" s="170"/>
      <c r="J279" s="179">
        <f>BK279</f>
        <v>0</v>
      </c>
      <c r="K279" s="12"/>
      <c r="L279" s="167"/>
      <c r="M279" s="172"/>
      <c r="N279" s="173"/>
      <c r="O279" s="173"/>
      <c r="P279" s="174">
        <f>SUM(P280:P285)</f>
        <v>0</v>
      </c>
      <c r="Q279" s="173"/>
      <c r="R279" s="174">
        <f>SUM(R280:R285)</f>
        <v>18.451738199999998</v>
      </c>
      <c r="S279" s="173"/>
      <c r="T279" s="175">
        <f>SUM(T280:T285)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68" t="s">
        <v>86</v>
      </c>
      <c r="AT279" s="176" t="s">
        <v>78</v>
      </c>
      <c r="AU279" s="176" t="s">
        <v>86</v>
      </c>
      <c r="AY279" s="168" t="s">
        <v>140</v>
      </c>
      <c r="BK279" s="177">
        <f>SUM(BK280:BK285)</f>
        <v>0</v>
      </c>
    </row>
    <row r="280" s="2" customFormat="1" ht="24.15" customHeight="1">
      <c r="A280" s="38"/>
      <c r="B280" s="180"/>
      <c r="C280" s="181" t="s">
        <v>305</v>
      </c>
      <c r="D280" s="181" t="s">
        <v>142</v>
      </c>
      <c r="E280" s="182" t="s">
        <v>306</v>
      </c>
      <c r="F280" s="183" t="s">
        <v>307</v>
      </c>
      <c r="G280" s="184" t="s">
        <v>164</v>
      </c>
      <c r="H280" s="185">
        <v>1.0800000000000001</v>
      </c>
      <c r="I280" s="186"/>
      <c r="J280" s="187">
        <f>ROUND(I280*H280,2)</f>
        <v>0</v>
      </c>
      <c r="K280" s="188"/>
      <c r="L280" s="39"/>
      <c r="M280" s="189" t="s">
        <v>1</v>
      </c>
      <c r="N280" s="190" t="s">
        <v>44</v>
      </c>
      <c r="O280" s="77"/>
      <c r="P280" s="191">
        <f>O280*H280</f>
        <v>0</v>
      </c>
      <c r="Q280" s="191">
        <v>1.98</v>
      </c>
      <c r="R280" s="191">
        <f>Q280*H280</f>
        <v>2.1384000000000003</v>
      </c>
      <c r="S280" s="191">
        <v>0</v>
      </c>
      <c r="T280" s="19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93" t="s">
        <v>146</v>
      </c>
      <c r="AT280" s="193" t="s">
        <v>142</v>
      </c>
      <c r="AU280" s="193" t="s">
        <v>88</v>
      </c>
      <c r="AY280" s="19" t="s">
        <v>140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9" t="s">
        <v>86</v>
      </c>
      <c r="BK280" s="194">
        <f>ROUND(I280*H280,2)</f>
        <v>0</v>
      </c>
      <c r="BL280" s="19" t="s">
        <v>146</v>
      </c>
      <c r="BM280" s="193" t="s">
        <v>308</v>
      </c>
    </row>
    <row r="281" s="13" customFormat="1">
      <c r="A281" s="13"/>
      <c r="B281" s="195"/>
      <c r="C281" s="13"/>
      <c r="D281" s="196" t="s">
        <v>159</v>
      </c>
      <c r="E281" s="197" t="s">
        <v>1</v>
      </c>
      <c r="F281" s="198" t="s">
        <v>309</v>
      </c>
      <c r="G281" s="13"/>
      <c r="H281" s="199">
        <v>1.0800000000000001</v>
      </c>
      <c r="I281" s="200"/>
      <c r="J281" s="13"/>
      <c r="K281" s="13"/>
      <c r="L281" s="195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7" t="s">
        <v>159</v>
      </c>
      <c r="AU281" s="197" t="s">
        <v>88</v>
      </c>
      <c r="AV281" s="13" t="s">
        <v>88</v>
      </c>
      <c r="AW281" s="13" t="s">
        <v>35</v>
      </c>
      <c r="AX281" s="13" t="s">
        <v>86</v>
      </c>
      <c r="AY281" s="197" t="s">
        <v>140</v>
      </c>
    </row>
    <row r="282" s="2" customFormat="1" ht="16.5" customHeight="1">
      <c r="A282" s="38"/>
      <c r="B282" s="180"/>
      <c r="C282" s="181" t="s">
        <v>310</v>
      </c>
      <c r="D282" s="181" t="s">
        <v>142</v>
      </c>
      <c r="E282" s="182" t="s">
        <v>311</v>
      </c>
      <c r="F282" s="183" t="s">
        <v>312</v>
      </c>
      <c r="G282" s="184" t="s">
        <v>164</v>
      </c>
      <c r="H282" s="185">
        <v>6.4800000000000004</v>
      </c>
      <c r="I282" s="186"/>
      <c r="J282" s="187">
        <f>ROUND(I282*H282,2)</f>
        <v>0</v>
      </c>
      <c r="K282" s="188"/>
      <c r="L282" s="39"/>
      <c r="M282" s="189" t="s">
        <v>1</v>
      </c>
      <c r="N282" s="190" t="s">
        <v>44</v>
      </c>
      <c r="O282" s="77"/>
      <c r="P282" s="191">
        <f>O282*H282</f>
        <v>0</v>
      </c>
      <c r="Q282" s="191">
        <v>2.2563399999999998</v>
      </c>
      <c r="R282" s="191">
        <f>Q282*H282</f>
        <v>14.621083199999999</v>
      </c>
      <c r="S282" s="191">
        <v>0</v>
      </c>
      <c r="T282" s="19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93" t="s">
        <v>146</v>
      </c>
      <c r="AT282" s="193" t="s">
        <v>142</v>
      </c>
      <c r="AU282" s="193" t="s">
        <v>88</v>
      </c>
      <c r="AY282" s="19" t="s">
        <v>140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9" t="s">
        <v>86</v>
      </c>
      <c r="BK282" s="194">
        <f>ROUND(I282*H282,2)</f>
        <v>0</v>
      </c>
      <c r="BL282" s="19" t="s">
        <v>146</v>
      </c>
      <c r="BM282" s="193" t="s">
        <v>313</v>
      </c>
    </row>
    <row r="283" s="13" customFormat="1">
      <c r="A283" s="13"/>
      <c r="B283" s="195"/>
      <c r="C283" s="13"/>
      <c r="D283" s="196" t="s">
        <v>159</v>
      </c>
      <c r="E283" s="197" t="s">
        <v>1</v>
      </c>
      <c r="F283" s="198" t="s">
        <v>314</v>
      </c>
      <c r="G283" s="13"/>
      <c r="H283" s="199">
        <v>6.4800000000000004</v>
      </c>
      <c r="I283" s="200"/>
      <c r="J283" s="13"/>
      <c r="K283" s="13"/>
      <c r="L283" s="195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7" t="s">
        <v>159</v>
      </c>
      <c r="AU283" s="197" t="s">
        <v>88</v>
      </c>
      <c r="AV283" s="13" t="s">
        <v>88</v>
      </c>
      <c r="AW283" s="13" t="s">
        <v>35</v>
      </c>
      <c r="AX283" s="13" t="s">
        <v>86</v>
      </c>
      <c r="AY283" s="197" t="s">
        <v>140</v>
      </c>
    </row>
    <row r="284" s="2" customFormat="1" ht="16.5" customHeight="1">
      <c r="A284" s="38"/>
      <c r="B284" s="180"/>
      <c r="C284" s="181" t="s">
        <v>315</v>
      </c>
      <c r="D284" s="181" t="s">
        <v>142</v>
      </c>
      <c r="E284" s="182" t="s">
        <v>316</v>
      </c>
      <c r="F284" s="183" t="s">
        <v>317</v>
      </c>
      <c r="G284" s="184" t="s">
        <v>164</v>
      </c>
      <c r="H284" s="185">
        <v>0.75</v>
      </c>
      <c r="I284" s="186"/>
      <c r="J284" s="187">
        <f>ROUND(I284*H284,2)</f>
        <v>0</v>
      </c>
      <c r="K284" s="188"/>
      <c r="L284" s="39"/>
      <c r="M284" s="189" t="s">
        <v>1</v>
      </c>
      <c r="N284" s="190" t="s">
        <v>44</v>
      </c>
      <c r="O284" s="77"/>
      <c r="P284" s="191">
        <f>O284*H284</f>
        <v>0</v>
      </c>
      <c r="Q284" s="191">
        <v>2.2563399999999998</v>
      </c>
      <c r="R284" s="191">
        <f>Q284*H284</f>
        <v>1.6922549999999998</v>
      </c>
      <c r="S284" s="191">
        <v>0</v>
      </c>
      <c r="T284" s="19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93" t="s">
        <v>146</v>
      </c>
      <c r="AT284" s="193" t="s">
        <v>142</v>
      </c>
      <c r="AU284" s="193" t="s">
        <v>88</v>
      </c>
      <c r="AY284" s="19" t="s">
        <v>140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9" t="s">
        <v>86</v>
      </c>
      <c r="BK284" s="194">
        <f>ROUND(I284*H284,2)</f>
        <v>0</v>
      </c>
      <c r="BL284" s="19" t="s">
        <v>146</v>
      </c>
      <c r="BM284" s="193" t="s">
        <v>318</v>
      </c>
    </row>
    <row r="285" s="13" customFormat="1">
      <c r="A285" s="13"/>
      <c r="B285" s="195"/>
      <c r="C285" s="13"/>
      <c r="D285" s="196" t="s">
        <v>159</v>
      </c>
      <c r="E285" s="197" t="s">
        <v>1</v>
      </c>
      <c r="F285" s="198" t="s">
        <v>319</v>
      </c>
      <c r="G285" s="13"/>
      <c r="H285" s="199">
        <v>0.75</v>
      </c>
      <c r="I285" s="200"/>
      <c r="J285" s="13"/>
      <c r="K285" s="13"/>
      <c r="L285" s="195"/>
      <c r="M285" s="201"/>
      <c r="N285" s="202"/>
      <c r="O285" s="202"/>
      <c r="P285" s="202"/>
      <c r="Q285" s="202"/>
      <c r="R285" s="202"/>
      <c r="S285" s="202"/>
      <c r="T285" s="20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7" t="s">
        <v>159</v>
      </c>
      <c r="AU285" s="197" t="s">
        <v>88</v>
      </c>
      <c r="AV285" s="13" t="s">
        <v>88</v>
      </c>
      <c r="AW285" s="13" t="s">
        <v>35</v>
      </c>
      <c r="AX285" s="13" t="s">
        <v>86</v>
      </c>
      <c r="AY285" s="197" t="s">
        <v>140</v>
      </c>
    </row>
    <row r="286" s="12" customFormat="1" ht="22.8" customHeight="1">
      <c r="A286" s="12"/>
      <c r="B286" s="167"/>
      <c r="C286" s="12"/>
      <c r="D286" s="168" t="s">
        <v>78</v>
      </c>
      <c r="E286" s="178" t="s">
        <v>152</v>
      </c>
      <c r="F286" s="178" t="s">
        <v>320</v>
      </c>
      <c r="G286" s="12"/>
      <c r="H286" s="12"/>
      <c r="I286" s="170"/>
      <c r="J286" s="179">
        <f>BK286</f>
        <v>0</v>
      </c>
      <c r="K286" s="12"/>
      <c r="L286" s="167"/>
      <c r="M286" s="172"/>
      <c r="N286" s="173"/>
      <c r="O286" s="173"/>
      <c r="P286" s="174">
        <f>SUM(P287:P293)</f>
        <v>0</v>
      </c>
      <c r="Q286" s="173"/>
      <c r="R286" s="174">
        <f>SUM(R287:R293)</f>
        <v>0.31180799999999997</v>
      </c>
      <c r="S286" s="173"/>
      <c r="T286" s="175">
        <f>SUM(T287:T293)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68" t="s">
        <v>86</v>
      </c>
      <c r="AT286" s="176" t="s">
        <v>78</v>
      </c>
      <c r="AU286" s="176" t="s">
        <v>86</v>
      </c>
      <c r="AY286" s="168" t="s">
        <v>140</v>
      </c>
      <c r="BK286" s="177">
        <f>SUM(BK287:BK293)</f>
        <v>0</v>
      </c>
    </row>
    <row r="287" s="2" customFormat="1" ht="24.15" customHeight="1">
      <c r="A287" s="38"/>
      <c r="B287" s="180"/>
      <c r="C287" s="181" t="s">
        <v>321</v>
      </c>
      <c r="D287" s="181" t="s">
        <v>142</v>
      </c>
      <c r="E287" s="182" t="s">
        <v>322</v>
      </c>
      <c r="F287" s="183" t="s">
        <v>323</v>
      </c>
      <c r="G287" s="184" t="s">
        <v>164</v>
      </c>
      <c r="H287" s="185">
        <v>5.4000000000000004</v>
      </c>
      <c r="I287" s="186"/>
      <c r="J287" s="187">
        <f>ROUND(I287*H287,2)</f>
        <v>0</v>
      </c>
      <c r="K287" s="188"/>
      <c r="L287" s="39"/>
      <c r="M287" s="189" t="s">
        <v>1</v>
      </c>
      <c r="N287" s="190" t="s">
        <v>44</v>
      </c>
      <c r="O287" s="77"/>
      <c r="P287" s="191">
        <f>O287*H287</f>
        <v>0</v>
      </c>
      <c r="Q287" s="191">
        <v>0</v>
      </c>
      <c r="R287" s="191">
        <f>Q287*H287</f>
        <v>0</v>
      </c>
      <c r="S287" s="191">
        <v>0</v>
      </c>
      <c r="T287" s="19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93" t="s">
        <v>146</v>
      </c>
      <c r="AT287" s="193" t="s">
        <v>142</v>
      </c>
      <c r="AU287" s="193" t="s">
        <v>88</v>
      </c>
      <c r="AY287" s="19" t="s">
        <v>140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19" t="s">
        <v>86</v>
      </c>
      <c r="BK287" s="194">
        <f>ROUND(I287*H287,2)</f>
        <v>0</v>
      </c>
      <c r="BL287" s="19" t="s">
        <v>146</v>
      </c>
      <c r="BM287" s="193" t="s">
        <v>324</v>
      </c>
    </row>
    <row r="288" s="13" customFormat="1">
      <c r="A288" s="13"/>
      <c r="B288" s="195"/>
      <c r="C288" s="13"/>
      <c r="D288" s="196" t="s">
        <v>159</v>
      </c>
      <c r="E288" s="197" t="s">
        <v>1</v>
      </c>
      <c r="F288" s="198" t="s">
        <v>325</v>
      </c>
      <c r="G288" s="13"/>
      <c r="H288" s="199">
        <v>5.4000000000000004</v>
      </c>
      <c r="I288" s="200"/>
      <c r="J288" s="13"/>
      <c r="K288" s="13"/>
      <c r="L288" s="195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7" t="s">
        <v>159</v>
      </c>
      <c r="AU288" s="197" t="s">
        <v>88</v>
      </c>
      <c r="AV288" s="13" t="s">
        <v>88</v>
      </c>
      <c r="AW288" s="13" t="s">
        <v>35</v>
      </c>
      <c r="AX288" s="13" t="s">
        <v>86</v>
      </c>
      <c r="AY288" s="197" t="s">
        <v>140</v>
      </c>
    </row>
    <row r="289" s="2" customFormat="1" ht="21.75" customHeight="1">
      <c r="A289" s="38"/>
      <c r="B289" s="180"/>
      <c r="C289" s="181" t="s">
        <v>326</v>
      </c>
      <c r="D289" s="181" t="s">
        <v>142</v>
      </c>
      <c r="E289" s="182" t="s">
        <v>327</v>
      </c>
      <c r="F289" s="183" t="s">
        <v>328</v>
      </c>
      <c r="G289" s="184" t="s">
        <v>145</v>
      </c>
      <c r="H289" s="185">
        <v>38.399999999999999</v>
      </c>
      <c r="I289" s="186"/>
      <c r="J289" s="187">
        <f>ROUND(I289*H289,2)</f>
        <v>0</v>
      </c>
      <c r="K289" s="188"/>
      <c r="L289" s="39"/>
      <c r="M289" s="189" t="s">
        <v>1</v>
      </c>
      <c r="N289" s="190" t="s">
        <v>44</v>
      </c>
      <c r="O289" s="77"/>
      <c r="P289" s="191">
        <f>O289*H289</f>
        <v>0</v>
      </c>
      <c r="Q289" s="191">
        <v>0.00726</v>
      </c>
      <c r="R289" s="191">
        <f>Q289*H289</f>
        <v>0.27878399999999998</v>
      </c>
      <c r="S289" s="191">
        <v>0</v>
      </c>
      <c r="T289" s="19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3" t="s">
        <v>146</v>
      </c>
      <c r="AT289" s="193" t="s">
        <v>142</v>
      </c>
      <c r="AU289" s="193" t="s">
        <v>88</v>
      </c>
      <c r="AY289" s="19" t="s">
        <v>140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19" t="s">
        <v>86</v>
      </c>
      <c r="BK289" s="194">
        <f>ROUND(I289*H289,2)</f>
        <v>0</v>
      </c>
      <c r="BL289" s="19" t="s">
        <v>146</v>
      </c>
      <c r="BM289" s="193" t="s">
        <v>329</v>
      </c>
    </row>
    <row r="290" s="13" customFormat="1">
      <c r="A290" s="13"/>
      <c r="B290" s="195"/>
      <c r="C290" s="13"/>
      <c r="D290" s="196" t="s">
        <v>159</v>
      </c>
      <c r="E290" s="197" t="s">
        <v>1</v>
      </c>
      <c r="F290" s="198" t="s">
        <v>330</v>
      </c>
      <c r="G290" s="13"/>
      <c r="H290" s="199">
        <v>36</v>
      </c>
      <c r="I290" s="200"/>
      <c r="J290" s="13"/>
      <c r="K290" s="13"/>
      <c r="L290" s="195"/>
      <c r="M290" s="201"/>
      <c r="N290" s="202"/>
      <c r="O290" s="202"/>
      <c r="P290" s="202"/>
      <c r="Q290" s="202"/>
      <c r="R290" s="202"/>
      <c r="S290" s="202"/>
      <c r="T290" s="20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7" t="s">
        <v>159</v>
      </c>
      <c r="AU290" s="197" t="s">
        <v>88</v>
      </c>
      <c r="AV290" s="13" t="s">
        <v>88</v>
      </c>
      <c r="AW290" s="13" t="s">
        <v>35</v>
      </c>
      <c r="AX290" s="13" t="s">
        <v>79</v>
      </c>
      <c r="AY290" s="197" t="s">
        <v>140</v>
      </c>
    </row>
    <row r="291" s="13" customFormat="1">
      <c r="A291" s="13"/>
      <c r="B291" s="195"/>
      <c r="C291" s="13"/>
      <c r="D291" s="196" t="s">
        <v>159</v>
      </c>
      <c r="E291" s="197" t="s">
        <v>1</v>
      </c>
      <c r="F291" s="198" t="s">
        <v>331</v>
      </c>
      <c r="G291" s="13"/>
      <c r="H291" s="199">
        <v>2.3999999999999999</v>
      </c>
      <c r="I291" s="200"/>
      <c r="J291" s="13"/>
      <c r="K291" s="13"/>
      <c r="L291" s="195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7" t="s">
        <v>159</v>
      </c>
      <c r="AU291" s="197" t="s">
        <v>88</v>
      </c>
      <c r="AV291" s="13" t="s">
        <v>88</v>
      </c>
      <c r="AW291" s="13" t="s">
        <v>35</v>
      </c>
      <c r="AX291" s="13" t="s">
        <v>79</v>
      </c>
      <c r="AY291" s="197" t="s">
        <v>140</v>
      </c>
    </row>
    <row r="292" s="14" customFormat="1">
      <c r="A292" s="14"/>
      <c r="B292" s="204"/>
      <c r="C292" s="14"/>
      <c r="D292" s="196" t="s">
        <v>159</v>
      </c>
      <c r="E292" s="205" t="s">
        <v>1</v>
      </c>
      <c r="F292" s="206" t="s">
        <v>171</v>
      </c>
      <c r="G292" s="14"/>
      <c r="H292" s="207">
        <v>38.399999999999999</v>
      </c>
      <c r="I292" s="208"/>
      <c r="J292" s="14"/>
      <c r="K292" s="14"/>
      <c r="L292" s="204"/>
      <c r="M292" s="209"/>
      <c r="N292" s="210"/>
      <c r="O292" s="210"/>
      <c r="P292" s="210"/>
      <c r="Q292" s="210"/>
      <c r="R292" s="210"/>
      <c r="S292" s="210"/>
      <c r="T292" s="21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05" t="s">
        <v>159</v>
      </c>
      <c r="AU292" s="205" t="s">
        <v>88</v>
      </c>
      <c r="AV292" s="14" t="s">
        <v>146</v>
      </c>
      <c r="AW292" s="14" t="s">
        <v>35</v>
      </c>
      <c r="AX292" s="14" t="s">
        <v>86</v>
      </c>
      <c r="AY292" s="205" t="s">
        <v>140</v>
      </c>
    </row>
    <row r="293" s="2" customFormat="1" ht="21.75" customHeight="1">
      <c r="A293" s="38"/>
      <c r="B293" s="180"/>
      <c r="C293" s="181" t="s">
        <v>332</v>
      </c>
      <c r="D293" s="181" t="s">
        <v>142</v>
      </c>
      <c r="E293" s="182" t="s">
        <v>333</v>
      </c>
      <c r="F293" s="183" t="s">
        <v>334</v>
      </c>
      <c r="G293" s="184" t="s">
        <v>145</v>
      </c>
      <c r="H293" s="185">
        <v>38.399999999999999</v>
      </c>
      <c r="I293" s="186"/>
      <c r="J293" s="187">
        <f>ROUND(I293*H293,2)</f>
        <v>0</v>
      </c>
      <c r="K293" s="188"/>
      <c r="L293" s="39"/>
      <c r="M293" s="189" t="s">
        <v>1</v>
      </c>
      <c r="N293" s="190" t="s">
        <v>44</v>
      </c>
      <c r="O293" s="77"/>
      <c r="P293" s="191">
        <f>O293*H293</f>
        <v>0</v>
      </c>
      <c r="Q293" s="191">
        <v>0.00085999999999999998</v>
      </c>
      <c r="R293" s="191">
        <f>Q293*H293</f>
        <v>0.033023999999999998</v>
      </c>
      <c r="S293" s="191">
        <v>0</v>
      </c>
      <c r="T293" s="19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93" t="s">
        <v>146</v>
      </c>
      <c r="AT293" s="193" t="s">
        <v>142</v>
      </c>
      <c r="AU293" s="193" t="s">
        <v>88</v>
      </c>
      <c r="AY293" s="19" t="s">
        <v>140</v>
      </c>
      <c r="BE293" s="194">
        <f>IF(N293="základní",J293,0)</f>
        <v>0</v>
      </c>
      <c r="BF293" s="194">
        <f>IF(N293="snížená",J293,0)</f>
        <v>0</v>
      </c>
      <c r="BG293" s="194">
        <f>IF(N293="zákl. přenesená",J293,0)</f>
        <v>0</v>
      </c>
      <c r="BH293" s="194">
        <f>IF(N293="sníž. přenesená",J293,0)</f>
        <v>0</v>
      </c>
      <c r="BI293" s="194">
        <f>IF(N293="nulová",J293,0)</f>
        <v>0</v>
      </c>
      <c r="BJ293" s="19" t="s">
        <v>86</v>
      </c>
      <c r="BK293" s="194">
        <f>ROUND(I293*H293,2)</f>
        <v>0</v>
      </c>
      <c r="BL293" s="19" t="s">
        <v>146</v>
      </c>
      <c r="BM293" s="193" t="s">
        <v>335</v>
      </c>
    </row>
    <row r="294" s="12" customFormat="1" ht="22.8" customHeight="1">
      <c r="A294" s="12"/>
      <c r="B294" s="167"/>
      <c r="C294" s="12"/>
      <c r="D294" s="168" t="s">
        <v>78</v>
      </c>
      <c r="E294" s="178" t="s">
        <v>146</v>
      </c>
      <c r="F294" s="178" t="s">
        <v>336</v>
      </c>
      <c r="G294" s="12"/>
      <c r="H294" s="12"/>
      <c r="I294" s="170"/>
      <c r="J294" s="179">
        <f>BK294</f>
        <v>0</v>
      </c>
      <c r="K294" s="12"/>
      <c r="L294" s="167"/>
      <c r="M294" s="172"/>
      <c r="N294" s="173"/>
      <c r="O294" s="173"/>
      <c r="P294" s="174">
        <f>SUM(P295:P298)</f>
        <v>0</v>
      </c>
      <c r="Q294" s="173"/>
      <c r="R294" s="174">
        <f>SUM(R295:R298)</f>
        <v>5.8638299999999992</v>
      </c>
      <c r="S294" s="173"/>
      <c r="T294" s="175">
        <f>SUM(T295:T298)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68" t="s">
        <v>86</v>
      </c>
      <c r="AT294" s="176" t="s">
        <v>78</v>
      </c>
      <c r="AU294" s="176" t="s">
        <v>86</v>
      </c>
      <c r="AY294" s="168" t="s">
        <v>140</v>
      </c>
      <c r="BK294" s="177">
        <f>SUM(BK295:BK298)</f>
        <v>0</v>
      </c>
    </row>
    <row r="295" s="2" customFormat="1" ht="24.15" customHeight="1">
      <c r="A295" s="38"/>
      <c r="B295" s="180"/>
      <c r="C295" s="181" t="s">
        <v>337</v>
      </c>
      <c r="D295" s="181" t="s">
        <v>142</v>
      </c>
      <c r="E295" s="182" t="s">
        <v>338</v>
      </c>
      <c r="F295" s="183" t="s">
        <v>339</v>
      </c>
      <c r="G295" s="184" t="s">
        <v>145</v>
      </c>
      <c r="H295" s="185">
        <v>11.199999999999999</v>
      </c>
      <c r="I295" s="186"/>
      <c r="J295" s="187">
        <f>ROUND(I295*H295,2)</f>
        <v>0</v>
      </c>
      <c r="K295" s="188"/>
      <c r="L295" s="39"/>
      <c r="M295" s="189" t="s">
        <v>1</v>
      </c>
      <c r="N295" s="190" t="s">
        <v>44</v>
      </c>
      <c r="O295" s="77"/>
      <c r="P295" s="191">
        <f>O295*H295</f>
        <v>0</v>
      </c>
      <c r="Q295" s="191">
        <v>0.51744000000000001</v>
      </c>
      <c r="R295" s="191">
        <f>Q295*H295</f>
        <v>5.7953279999999996</v>
      </c>
      <c r="S295" s="191">
        <v>0</v>
      </c>
      <c r="T295" s="19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93" t="s">
        <v>146</v>
      </c>
      <c r="AT295" s="193" t="s">
        <v>142</v>
      </c>
      <c r="AU295" s="193" t="s">
        <v>88</v>
      </c>
      <c r="AY295" s="19" t="s">
        <v>140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9" t="s">
        <v>86</v>
      </c>
      <c r="BK295" s="194">
        <f>ROUND(I295*H295,2)</f>
        <v>0</v>
      </c>
      <c r="BL295" s="19" t="s">
        <v>146</v>
      </c>
      <c r="BM295" s="193" t="s">
        <v>340</v>
      </c>
    </row>
    <row r="296" s="13" customFormat="1">
      <c r="A296" s="13"/>
      <c r="B296" s="195"/>
      <c r="C296" s="13"/>
      <c r="D296" s="196" t="s">
        <v>159</v>
      </c>
      <c r="E296" s="197" t="s">
        <v>1</v>
      </c>
      <c r="F296" s="198" t="s">
        <v>341</v>
      </c>
      <c r="G296" s="13"/>
      <c r="H296" s="199">
        <v>11.199999999999999</v>
      </c>
      <c r="I296" s="200"/>
      <c r="J296" s="13"/>
      <c r="K296" s="13"/>
      <c r="L296" s="195"/>
      <c r="M296" s="201"/>
      <c r="N296" s="202"/>
      <c r="O296" s="202"/>
      <c r="P296" s="202"/>
      <c r="Q296" s="202"/>
      <c r="R296" s="202"/>
      <c r="S296" s="202"/>
      <c r="T296" s="20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7" t="s">
        <v>159</v>
      </c>
      <c r="AU296" s="197" t="s">
        <v>88</v>
      </c>
      <c r="AV296" s="13" t="s">
        <v>88</v>
      </c>
      <c r="AW296" s="13" t="s">
        <v>35</v>
      </c>
      <c r="AX296" s="13" t="s">
        <v>86</v>
      </c>
      <c r="AY296" s="197" t="s">
        <v>140</v>
      </c>
    </row>
    <row r="297" s="2" customFormat="1" ht="33" customHeight="1">
      <c r="A297" s="38"/>
      <c r="B297" s="180"/>
      <c r="C297" s="181" t="s">
        <v>342</v>
      </c>
      <c r="D297" s="181" t="s">
        <v>142</v>
      </c>
      <c r="E297" s="182" t="s">
        <v>343</v>
      </c>
      <c r="F297" s="183" t="s">
        <v>344</v>
      </c>
      <c r="G297" s="184" t="s">
        <v>145</v>
      </c>
      <c r="H297" s="185">
        <v>1.3999999999999999</v>
      </c>
      <c r="I297" s="186"/>
      <c r="J297" s="187">
        <f>ROUND(I297*H297,2)</f>
        <v>0</v>
      </c>
      <c r="K297" s="188"/>
      <c r="L297" s="39"/>
      <c r="M297" s="189" t="s">
        <v>1</v>
      </c>
      <c r="N297" s="190" t="s">
        <v>44</v>
      </c>
      <c r="O297" s="77"/>
      <c r="P297" s="191">
        <f>O297*H297</f>
        <v>0</v>
      </c>
      <c r="Q297" s="191">
        <v>0.048930000000000001</v>
      </c>
      <c r="R297" s="191">
        <f>Q297*H297</f>
        <v>0.068501999999999993</v>
      </c>
      <c r="S297" s="191">
        <v>0</v>
      </c>
      <c r="T297" s="19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93" t="s">
        <v>146</v>
      </c>
      <c r="AT297" s="193" t="s">
        <v>142</v>
      </c>
      <c r="AU297" s="193" t="s">
        <v>88</v>
      </c>
      <c r="AY297" s="19" t="s">
        <v>140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19" t="s">
        <v>86</v>
      </c>
      <c r="BK297" s="194">
        <f>ROUND(I297*H297,2)</f>
        <v>0</v>
      </c>
      <c r="BL297" s="19" t="s">
        <v>146</v>
      </c>
      <c r="BM297" s="193" t="s">
        <v>345</v>
      </c>
    </row>
    <row r="298" s="13" customFormat="1">
      <c r="A298" s="13"/>
      <c r="B298" s="195"/>
      <c r="C298" s="13"/>
      <c r="D298" s="196" t="s">
        <v>159</v>
      </c>
      <c r="E298" s="197" t="s">
        <v>1</v>
      </c>
      <c r="F298" s="198" t="s">
        <v>346</v>
      </c>
      <c r="G298" s="13"/>
      <c r="H298" s="199">
        <v>1.3999999999999999</v>
      </c>
      <c r="I298" s="200"/>
      <c r="J298" s="13"/>
      <c r="K298" s="13"/>
      <c r="L298" s="195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7" t="s">
        <v>159</v>
      </c>
      <c r="AU298" s="197" t="s">
        <v>88</v>
      </c>
      <c r="AV298" s="13" t="s">
        <v>88</v>
      </c>
      <c r="AW298" s="13" t="s">
        <v>35</v>
      </c>
      <c r="AX298" s="13" t="s">
        <v>86</v>
      </c>
      <c r="AY298" s="197" t="s">
        <v>140</v>
      </c>
    </row>
    <row r="299" s="12" customFormat="1" ht="22.8" customHeight="1">
      <c r="A299" s="12"/>
      <c r="B299" s="167"/>
      <c r="C299" s="12"/>
      <c r="D299" s="168" t="s">
        <v>78</v>
      </c>
      <c r="E299" s="178" t="s">
        <v>161</v>
      </c>
      <c r="F299" s="178" t="s">
        <v>347</v>
      </c>
      <c r="G299" s="12"/>
      <c r="H299" s="12"/>
      <c r="I299" s="170"/>
      <c r="J299" s="179">
        <f>BK299</f>
        <v>0</v>
      </c>
      <c r="K299" s="12"/>
      <c r="L299" s="167"/>
      <c r="M299" s="172"/>
      <c r="N299" s="173"/>
      <c r="O299" s="173"/>
      <c r="P299" s="174">
        <f>SUM(P300:P341)</f>
        <v>0</v>
      </c>
      <c r="Q299" s="173"/>
      <c r="R299" s="174">
        <f>SUM(R300:R341)</f>
        <v>9641.3131350000003</v>
      </c>
      <c r="S299" s="173"/>
      <c r="T299" s="175">
        <f>SUM(T300:T341)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68" t="s">
        <v>86</v>
      </c>
      <c r="AT299" s="176" t="s">
        <v>78</v>
      </c>
      <c r="AU299" s="176" t="s">
        <v>86</v>
      </c>
      <c r="AY299" s="168" t="s">
        <v>140</v>
      </c>
      <c r="BK299" s="177">
        <f>SUM(BK300:BK341)</f>
        <v>0</v>
      </c>
    </row>
    <row r="300" s="2" customFormat="1" ht="16.5" customHeight="1">
      <c r="A300" s="38"/>
      <c r="B300" s="180"/>
      <c r="C300" s="181" t="s">
        <v>348</v>
      </c>
      <c r="D300" s="181" t="s">
        <v>142</v>
      </c>
      <c r="E300" s="182" t="s">
        <v>349</v>
      </c>
      <c r="F300" s="183" t="s">
        <v>350</v>
      </c>
      <c r="G300" s="184" t="s">
        <v>145</v>
      </c>
      <c r="H300" s="185">
        <v>16560.959999999999</v>
      </c>
      <c r="I300" s="186"/>
      <c r="J300" s="187">
        <f>ROUND(I300*H300,2)</f>
        <v>0</v>
      </c>
      <c r="K300" s="188"/>
      <c r="L300" s="39"/>
      <c r="M300" s="189" t="s">
        <v>1</v>
      </c>
      <c r="N300" s="190" t="s">
        <v>44</v>
      </c>
      <c r="O300" s="77"/>
      <c r="P300" s="191">
        <f>O300*H300</f>
        <v>0</v>
      </c>
      <c r="Q300" s="191">
        <v>0.34499999999999997</v>
      </c>
      <c r="R300" s="191">
        <f>Q300*H300</f>
        <v>5713.5311999999994</v>
      </c>
      <c r="S300" s="191">
        <v>0</v>
      </c>
      <c r="T300" s="19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93" t="s">
        <v>146</v>
      </c>
      <c r="AT300" s="193" t="s">
        <v>142</v>
      </c>
      <c r="AU300" s="193" t="s">
        <v>88</v>
      </c>
      <c r="AY300" s="19" t="s">
        <v>140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19" t="s">
        <v>86</v>
      </c>
      <c r="BK300" s="194">
        <f>ROUND(I300*H300,2)</f>
        <v>0</v>
      </c>
      <c r="BL300" s="19" t="s">
        <v>146</v>
      </c>
      <c r="BM300" s="193" t="s">
        <v>351</v>
      </c>
    </row>
    <row r="301" s="13" customFormat="1">
      <c r="A301" s="13"/>
      <c r="B301" s="195"/>
      <c r="C301" s="13"/>
      <c r="D301" s="196" t="s">
        <v>159</v>
      </c>
      <c r="E301" s="197" t="s">
        <v>1</v>
      </c>
      <c r="F301" s="198" t="s">
        <v>352</v>
      </c>
      <c r="G301" s="13"/>
      <c r="H301" s="199">
        <v>12084</v>
      </c>
      <c r="I301" s="200"/>
      <c r="J301" s="13"/>
      <c r="K301" s="13"/>
      <c r="L301" s="195"/>
      <c r="M301" s="201"/>
      <c r="N301" s="202"/>
      <c r="O301" s="202"/>
      <c r="P301" s="202"/>
      <c r="Q301" s="202"/>
      <c r="R301" s="202"/>
      <c r="S301" s="202"/>
      <c r="T301" s="20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7" t="s">
        <v>159</v>
      </c>
      <c r="AU301" s="197" t="s">
        <v>88</v>
      </c>
      <c r="AV301" s="13" t="s">
        <v>88</v>
      </c>
      <c r="AW301" s="13" t="s">
        <v>35</v>
      </c>
      <c r="AX301" s="13" t="s">
        <v>79</v>
      </c>
      <c r="AY301" s="197" t="s">
        <v>140</v>
      </c>
    </row>
    <row r="302" s="13" customFormat="1">
      <c r="A302" s="13"/>
      <c r="B302" s="195"/>
      <c r="C302" s="13"/>
      <c r="D302" s="196" t="s">
        <v>159</v>
      </c>
      <c r="E302" s="197" t="s">
        <v>1</v>
      </c>
      <c r="F302" s="198" t="s">
        <v>353</v>
      </c>
      <c r="G302" s="13"/>
      <c r="H302" s="199">
        <v>3048</v>
      </c>
      <c r="I302" s="200"/>
      <c r="J302" s="13"/>
      <c r="K302" s="13"/>
      <c r="L302" s="195"/>
      <c r="M302" s="201"/>
      <c r="N302" s="202"/>
      <c r="O302" s="202"/>
      <c r="P302" s="202"/>
      <c r="Q302" s="202"/>
      <c r="R302" s="202"/>
      <c r="S302" s="202"/>
      <c r="T302" s="20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7" t="s">
        <v>159</v>
      </c>
      <c r="AU302" s="197" t="s">
        <v>88</v>
      </c>
      <c r="AV302" s="13" t="s">
        <v>88</v>
      </c>
      <c r="AW302" s="13" t="s">
        <v>35</v>
      </c>
      <c r="AX302" s="13" t="s">
        <v>79</v>
      </c>
      <c r="AY302" s="197" t="s">
        <v>140</v>
      </c>
    </row>
    <row r="303" s="13" customFormat="1">
      <c r="A303" s="13"/>
      <c r="B303" s="195"/>
      <c r="C303" s="13"/>
      <c r="D303" s="196" t="s">
        <v>159</v>
      </c>
      <c r="E303" s="197" t="s">
        <v>1</v>
      </c>
      <c r="F303" s="198" t="s">
        <v>354</v>
      </c>
      <c r="G303" s="13"/>
      <c r="H303" s="199">
        <v>792</v>
      </c>
      <c r="I303" s="200"/>
      <c r="J303" s="13"/>
      <c r="K303" s="13"/>
      <c r="L303" s="195"/>
      <c r="M303" s="201"/>
      <c r="N303" s="202"/>
      <c r="O303" s="202"/>
      <c r="P303" s="202"/>
      <c r="Q303" s="202"/>
      <c r="R303" s="202"/>
      <c r="S303" s="202"/>
      <c r="T303" s="20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7" t="s">
        <v>159</v>
      </c>
      <c r="AU303" s="197" t="s">
        <v>88</v>
      </c>
      <c r="AV303" s="13" t="s">
        <v>88</v>
      </c>
      <c r="AW303" s="13" t="s">
        <v>35</v>
      </c>
      <c r="AX303" s="13" t="s">
        <v>79</v>
      </c>
      <c r="AY303" s="197" t="s">
        <v>140</v>
      </c>
    </row>
    <row r="304" s="16" customFormat="1">
      <c r="A304" s="16"/>
      <c r="B304" s="219"/>
      <c r="C304" s="16"/>
      <c r="D304" s="196" t="s">
        <v>159</v>
      </c>
      <c r="E304" s="220" t="s">
        <v>1</v>
      </c>
      <c r="F304" s="221" t="s">
        <v>245</v>
      </c>
      <c r="G304" s="16"/>
      <c r="H304" s="222">
        <v>15924</v>
      </c>
      <c r="I304" s="223"/>
      <c r="J304" s="16"/>
      <c r="K304" s="16"/>
      <c r="L304" s="219"/>
      <c r="M304" s="224"/>
      <c r="N304" s="225"/>
      <c r="O304" s="225"/>
      <c r="P304" s="225"/>
      <c r="Q304" s="225"/>
      <c r="R304" s="225"/>
      <c r="S304" s="225"/>
      <c r="T304" s="22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20" t="s">
        <v>159</v>
      </c>
      <c r="AU304" s="220" t="s">
        <v>88</v>
      </c>
      <c r="AV304" s="16" t="s">
        <v>152</v>
      </c>
      <c r="AW304" s="16" t="s">
        <v>35</v>
      </c>
      <c r="AX304" s="16" t="s">
        <v>79</v>
      </c>
      <c r="AY304" s="220" t="s">
        <v>140</v>
      </c>
    </row>
    <row r="305" s="13" customFormat="1">
      <c r="A305" s="13"/>
      <c r="B305" s="195"/>
      <c r="C305" s="13"/>
      <c r="D305" s="196" t="s">
        <v>159</v>
      </c>
      <c r="E305" s="197" t="s">
        <v>1</v>
      </c>
      <c r="F305" s="198" t="s">
        <v>355</v>
      </c>
      <c r="G305" s="13"/>
      <c r="H305" s="199">
        <v>318.48000000000002</v>
      </c>
      <c r="I305" s="200"/>
      <c r="J305" s="13"/>
      <c r="K305" s="13"/>
      <c r="L305" s="195"/>
      <c r="M305" s="201"/>
      <c r="N305" s="202"/>
      <c r="O305" s="202"/>
      <c r="P305" s="202"/>
      <c r="Q305" s="202"/>
      <c r="R305" s="202"/>
      <c r="S305" s="202"/>
      <c r="T305" s="20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7" t="s">
        <v>159</v>
      </c>
      <c r="AU305" s="197" t="s">
        <v>88</v>
      </c>
      <c r="AV305" s="13" t="s">
        <v>88</v>
      </c>
      <c r="AW305" s="13" t="s">
        <v>35</v>
      </c>
      <c r="AX305" s="13" t="s">
        <v>79</v>
      </c>
      <c r="AY305" s="197" t="s">
        <v>140</v>
      </c>
    </row>
    <row r="306" s="13" customFormat="1">
      <c r="A306" s="13"/>
      <c r="B306" s="195"/>
      <c r="C306" s="13"/>
      <c r="D306" s="196" t="s">
        <v>159</v>
      </c>
      <c r="E306" s="197" t="s">
        <v>1</v>
      </c>
      <c r="F306" s="198" t="s">
        <v>356</v>
      </c>
      <c r="G306" s="13"/>
      <c r="H306" s="199">
        <v>318.48000000000002</v>
      </c>
      <c r="I306" s="200"/>
      <c r="J306" s="13"/>
      <c r="K306" s="13"/>
      <c r="L306" s="195"/>
      <c r="M306" s="201"/>
      <c r="N306" s="202"/>
      <c r="O306" s="202"/>
      <c r="P306" s="202"/>
      <c r="Q306" s="202"/>
      <c r="R306" s="202"/>
      <c r="S306" s="202"/>
      <c r="T306" s="20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7" t="s">
        <v>159</v>
      </c>
      <c r="AU306" s="197" t="s">
        <v>88</v>
      </c>
      <c r="AV306" s="13" t="s">
        <v>88</v>
      </c>
      <c r="AW306" s="13" t="s">
        <v>35</v>
      </c>
      <c r="AX306" s="13" t="s">
        <v>79</v>
      </c>
      <c r="AY306" s="197" t="s">
        <v>140</v>
      </c>
    </row>
    <row r="307" s="14" customFormat="1">
      <c r="A307" s="14"/>
      <c r="B307" s="204"/>
      <c r="C307" s="14"/>
      <c r="D307" s="196" t="s">
        <v>159</v>
      </c>
      <c r="E307" s="205" t="s">
        <v>1</v>
      </c>
      <c r="F307" s="206" t="s">
        <v>171</v>
      </c>
      <c r="G307" s="14"/>
      <c r="H307" s="207">
        <v>16560.959999999999</v>
      </c>
      <c r="I307" s="208"/>
      <c r="J307" s="14"/>
      <c r="K307" s="14"/>
      <c r="L307" s="204"/>
      <c r="M307" s="209"/>
      <c r="N307" s="210"/>
      <c r="O307" s="210"/>
      <c r="P307" s="210"/>
      <c r="Q307" s="210"/>
      <c r="R307" s="210"/>
      <c r="S307" s="210"/>
      <c r="T307" s="21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05" t="s">
        <v>159</v>
      </c>
      <c r="AU307" s="205" t="s">
        <v>88</v>
      </c>
      <c r="AV307" s="14" t="s">
        <v>146</v>
      </c>
      <c r="AW307" s="14" t="s">
        <v>35</v>
      </c>
      <c r="AX307" s="14" t="s">
        <v>86</v>
      </c>
      <c r="AY307" s="205" t="s">
        <v>140</v>
      </c>
    </row>
    <row r="308" s="2" customFormat="1" ht="16.5" customHeight="1">
      <c r="A308" s="38"/>
      <c r="B308" s="180"/>
      <c r="C308" s="181" t="s">
        <v>357</v>
      </c>
      <c r="D308" s="181" t="s">
        <v>142</v>
      </c>
      <c r="E308" s="182" t="s">
        <v>358</v>
      </c>
      <c r="F308" s="183" t="s">
        <v>359</v>
      </c>
      <c r="G308" s="184" t="s">
        <v>145</v>
      </c>
      <c r="H308" s="185">
        <v>59.200000000000003</v>
      </c>
      <c r="I308" s="186"/>
      <c r="J308" s="187">
        <f>ROUND(I308*H308,2)</f>
        <v>0</v>
      </c>
      <c r="K308" s="188"/>
      <c r="L308" s="39"/>
      <c r="M308" s="189" t="s">
        <v>1</v>
      </c>
      <c r="N308" s="190" t="s">
        <v>44</v>
      </c>
      <c r="O308" s="77"/>
      <c r="P308" s="191">
        <f>O308*H308</f>
        <v>0</v>
      </c>
      <c r="Q308" s="191">
        <v>0</v>
      </c>
      <c r="R308" s="191">
        <f>Q308*H308</f>
        <v>0</v>
      </c>
      <c r="S308" s="191">
        <v>0</v>
      </c>
      <c r="T308" s="19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93" t="s">
        <v>146</v>
      </c>
      <c r="AT308" s="193" t="s">
        <v>142</v>
      </c>
      <c r="AU308" s="193" t="s">
        <v>88</v>
      </c>
      <c r="AY308" s="19" t="s">
        <v>140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19" t="s">
        <v>86</v>
      </c>
      <c r="BK308" s="194">
        <f>ROUND(I308*H308,2)</f>
        <v>0</v>
      </c>
      <c r="BL308" s="19" t="s">
        <v>146</v>
      </c>
      <c r="BM308" s="193" t="s">
        <v>360</v>
      </c>
    </row>
    <row r="309" s="13" customFormat="1">
      <c r="A309" s="13"/>
      <c r="B309" s="195"/>
      <c r="C309" s="13"/>
      <c r="D309" s="196" t="s">
        <v>159</v>
      </c>
      <c r="E309" s="197" t="s">
        <v>1</v>
      </c>
      <c r="F309" s="198" t="s">
        <v>361</v>
      </c>
      <c r="G309" s="13"/>
      <c r="H309" s="199">
        <v>59.200000000000003</v>
      </c>
      <c r="I309" s="200"/>
      <c r="J309" s="13"/>
      <c r="K309" s="13"/>
      <c r="L309" s="195"/>
      <c r="M309" s="201"/>
      <c r="N309" s="202"/>
      <c r="O309" s="202"/>
      <c r="P309" s="202"/>
      <c r="Q309" s="202"/>
      <c r="R309" s="202"/>
      <c r="S309" s="202"/>
      <c r="T309" s="20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7" t="s">
        <v>159</v>
      </c>
      <c r="AU309" s="197" t="s">
        <v>88</v>
      </c>
      <c r="AV309" s="13" t="s">
        <v>88</v>
      </c>
      <c r="AW309" s="13" t="s">
        <v>35</v>
      </c>
      <c r="AX309" s="13" t="s">
        <v>86</v>
      </c>
      <c r="AY309" s="197" t="s">
        <v>140</v>
      </c>
    </row>
    <row r="310" s="2" customFormat="1" ht="21.75" customHeight="1">
      <c r="A310" s="38"/>
      <c r="B310" s="180"/>
      <c r="C310" s="181" t="s">
        <v>362</v>
      </c>
      <c r="D310" s="181" t="s">
        <v>142</v>
      </c>
      <c r="E310" s="182" t="s">
        <v>363</v>
      </c>
      <c r="F310" s="183" t="s">
        <v>364</v>
      </c>
      <c r="G310" s="184" t="s">
        <v>145</v>
      </c>
      <c r="H310" s="185">
        <v>6759.8999999999996</v>
      </c>
      <c r="I310" s="186"/>
      <c r="J310" s="187">
        <f>ROUND(I310*H310,2)</f>
        <v>0</v>
      </c>
      <c r="K310" s="188"/>
      <c r="L310" s="39"/>
      <c r="M310" s="189" t="s">
        <v>1</v>
      </c>
      <c r="N310" s="190" t="s">
        <v>44</v>
      </c>
      <c r="O310" s="77"/>
      <c r="P310" s="191">
        <f>O310*H310</f>
        <v>0</v>
      </c>
      <c r="Q310" s="191">
        <v>0.00031</v>
      </c>
      <c r="R310" s="191">
        <f>Q310*H310</f>
        <v>2.0955689999999998</v>
      </c>
      <c r="S310" s="191">
        <v>0</v>
      </c>
      <c r="T310" s="19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93" t="s">
        <v>146</v>
      </c>
      <c r="AT310" s="193" t="s">
        <v>142</v>
      </c>
      <c r="AU310" s="193" t="s">
        <v>88</v>
      </c>
      <c r="AY310" s="19" t="s">
        <v>140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19" t="s">
        <v>86</v>
      </c>
      <c r="BK310" s="194">
        <f>ROUND(I310*H310,2)</f>
        <v>0</v>
      </c>
      <c r="BL310" s="19" t="s">
        <v>146</v>
      </c>
      <c r="BM310" s="193" t="s">
        <v>365</v>
      </c>
    </row>
    <row r="311" s="13" customFormat="1">
      <c r="A311" s="13"/>
      <c r="B311" s="195"/>
      <c r="C311" s="13"/>
      <c r="D311" s="196" t="s">
        <v>159</v>
      </c>
      <c r="E311" s="197" t="s">
        <v>1</v>
      </c>
      <c r="F311" s="198" t="s">
        <v>366</v>
      </c>
      <c r="G311" s="13"/>
      <c r="H311" s="199">
        <v>6042</v>
      </c>
      <c r="I311" s="200"/>
      <c r="J311" s="13"/>
      <c r="K311" s="13"/>
      <c r="L311" s="195"/>
      <c r="M311" s="201"/>
      <c r="N311" s="202"/>
      <c r="O311" s="202"/>
      <c r="P311" s="202"/>
      <c r="Q311" s="202"/>
      <c r="R311" s="202"/>
      <c r="S311" s="202"/>
      <c r="T311" s="20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7" t="s">
        <v>159</v>
      </c>
      <c r="AU311" s="197" t="s">
        <v>88</v>
      </c>
      <c r="AV311" s="13" t="s">
        <v>88</v>
      </c>
      <c r="AW311" s="13" t="s">
        <v>35</v>
      </c>
      <c r="AX311" s="13" t="s">
        <v>79</v>
      </c>
      <c r="AY311" s="197" t="s">
        <v>140</v>
      </c>
    </row>
    <row r="312" s="13" customFormat="1">
      <c r="A312" s="13"/>
      <c r="B312" s="195"/>
      <c r="C312" s="13"/>
      <c r="D312" s="196" t="s">
        <v>159</v>
      </c>
      <c r="E312" s="197" t="s">
        <v>1</v>
      </c>
      <c r="F312" s="198" t="s">
        <v>367</v>
      </c>
      <c r="G312" s="13"/>
      <c r="H312" s="199">
        <v>396</v>
      </c>
      <c r="I312" s="200"/>
      <c r="J312" s="13"/>
      <c r="K312" s="13"/>
      <c r="L312" s="195"/>
      <c r="M312" s="201"/>
      <c r="N312" s="202"/>
      <c r="O312" s="202"/>
      <c r="P312" s="202"/>
      <c r="Q312" s="202"/>
      <c r="R312" s="202"/>
      <c r="S312" s="202"/>
      <c r="T312" s="20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7" t="s">
        <v>159</v>
      </c>
      <c r="AU312" s="197" t="s">
        <v>88</v>
      </c>
      <c r="AV312" s="13" t="s">
        <v>88</v>
      </c>
      <c r="AW312" s="13" t="s">
        <v>35</v>
      </c>
      <c r="AX312" s="13" t="s">
        <v>79</v>
      </c>
      <c r="AY312" s="197" t="s">
        <v>140</v>
      </c>
    </row>
    <row r="313" s="16" customFormat="1">
      <c r="A313" s="16"/>
      <c r="B313" s="219"/>
      <c r="C313" s="16"/>
      <c r="D313" s="196" t="s">
        <v>159</v>
      </c>
      <c r="E313" s="220" t="s">
        <v>1</v>
      </c>
      <c r="F313" s="221" t="s">
        <v>245</v>
      </c>
      <c r="G313" s="16"/>
      <c r="H313" s="222">
        <v>6438</v>
      </c>
      <c r="I313" s="223"/>
      <c r="J313" s="16"/>
      <c r="K313" s="16"/>
      <c r="L313" s="219"/>
      <c r="M313" s="224"/>
      <c r="N313" s="225"/>
      <c r="O313" s="225"/>
      <c r="P313" s="225"/>
      <c r="Q313" s="225"/>
      <c r="R313" s="225"/>
      <c r="S313" s="225"/>
      <c r="T313" s="22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20" t="s">
        <v>159</v>
      </c>
      <c r="AU313" s="220" t="s">
        <v>88</v>
      </c>
      <c r="AV313" s="16" t="s">
        <v>152</v>
      </c>
      <c r="AW313" s="16" t="s">
        <v>35</v>
      </c>
      <c r="AX313" s="16" t="s">
        <v>79</v>
      </c>
      <c r="AY313" s="220" t="s">
        <v>140</v>
      </c>
    </row>
    <row r="314" s="13" customFormat="1">
      <c r="A314" s="13"/>
      <c r="B314" s="195"/>
      <c r="C314" s="13"/>
      <c r="D314" s="196" t="s">
        <v>159</v>
      </c>
      <c r="E314" s="197" t="s">
        <v>1</v>
      </c>
      <c r="F314" s="198" t="s">
        <v>368</v>
      </c>
      <c r="G314" s="13"/>
      <c r="H314" s="199">
        <v>321.89999999999998</v>
      </c>
      <c r="I314" s="200"/>
      <c r="J314" s="13"/>
      <c r="K314" s="13"/>
      <c r="L314" s="195"/>
      <c r="M314" s="201"/>
      <c r="N314" s="202"/>
      <c r="O314" s="202"/>
      <c r="P314" s="202"/>
      <c r="Q314" s="202"/>
      <c r="R314" s="202"/>
      <c r="S314" s="202"/>
      <c r="T314" s="20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7" t="s">
        <v>159</v>
      </c>
      <c r="AU314" s="197" t="s">
        <v>88</v>
      </c>
      <c r="AV314" s="13" t="s">
        <v>88</v>
      </c>
      <c r="AW314" s="13" t="s">
        <v>35</v>
      </c>
      <c r="AX314" s="13" t="s">
        <v>79</v>
      </c>
      <c r="AY314" s="197" t="s">
        <v>140</v>
      </c>
    </row>
    <row r="315" s="14" customFormat="1">
      <c r="A315" s="14"/>
      <c r="B315" s="204"/>
      <c r="C315" s="14"/>
      <c r="D315" s="196" t="s">
        <v>159</v>
      </c>
      <c r="E315" s="205" t="s">
        <v>1</v>
      </c>
      <c r="F315" s="206" t="s">
        <v>171</v>
      </c>
      <c r="G315" s="14"/>
      <c r="H315" s="207">
        <v>6759.8999999999996</v>
      </c>
      <c r="I315" s="208"/>
      <c r="J315" s="14"/>
      <c r="K315" s="14"/>
      <c r="L315" s="204"/>
      <c r="M315" s="209"/>
      <c r="N315" s="210"/>
      <c r="O315" s="210"/>
      <c r="P315" s="210"/>
      <c r="Q315" s="210"/>
      <c r="R315" s="210"/>
      <c r="S315" s="210"/>
      <c r="T315" s="21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05" t="s">
        <v>159</v>
      </c>
      <c r="AU315" s="205" t="s">
        <v>88</v>
      </c>
      <c r="AV315" s="14" t="s">
        <v>146</v>
      </c>
      <c r="AW315" s="14" t="s">
        <v>35</v>
      </c>
      <c r="AX315" s="14" t="s">
        <v>86</v>
      </c>
      <c r="AY315" s="205" t="s">
        <v>140</v>
      </c>
    </row>
    <row r="316" s="2" customFormat="1" ht="16.5" customHeight="1">
      <c r="A316" s="38"/>
      <c r="B316" s="180"/>
      <c r="C316" s="181" t="s">
        <v>369</v>
      </c>
      <c r="D316" s="181" t="s">
        <v>142</v>
      </c>
      <c r="E316" s="182" t="s">
        <v>370</v>
      </c>
      <c r="F316" s="183" t="s">
        <v>371</v>
      </c>
      <c r="G316" s="184" t="s">
        <v>145</v>
      </c>
      <c r="H316" s="185">
        <v>5819</v>
      </c>
      <c r="I316" s="186"/>
      <c r="J316" s="187">
        <f>ROUND(I316*H316,2)</f>
        <v>0</v>
      </c>
      <c r="K316" s="188"/>
      <c r="L316" s="39"/>
      <c r="M316" s="189" t="s">
        <v>1</v>
      </c>
      <c r="N316" s="190" t="s">
        <v>44</v>
      </c>
      <c r="O316" s="77"/>
      <c r="P316" s="191">
        <f>O316*H316</f>
        <v>0</v>
      </c>
      <c r="Q316" s="191">
        <v>0.0030300000000000001</v>
      </c>
      <c r="R316" s="191">
        <f>Q316*H316</f>
        <v>17.63157</v>
      </c>
      <c r="S316" s="191">
        <v>0</v>
      </c>
      <c r="T316" s="19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3" t="s">
        <v>146</v>
      </c>
      <c r="AT316" s="193" t="s">
        <v>142</v>
      </c>
      <c r="AU316" s="193" t="s">
        <v>88</v>
      </c>
      <c r="AY316" s="19" t="s">
        <v>140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19" t="s">
        <v>86</v>
      </c>
      <c r="BK316" s="194">
        <f>ROUND(I316*H316,2)</f>
        <v>0</v>
      </c>
      <c r="BL316" s="19" t="s">
        <v>146</v>
      </c>
      <c r="BM316" s="193" t="s">
        <v>372</v>
      </c>
    </row>
    <row r="317" s="13" customFormat="1">
      <c r="A317" s="13"/>
      <c r="B317" s="195"/>
      <c r="C317" s="13"/>
      <c r="D317" s="196" t="s">
        <v>159</v>
      </c>
      <c r="E317" s="197" t="s">
        <v>1</v>
      </c>
      <c r="F317" s="198" t="s">
        <v>373</v>
      </c>
      <c r="G317" s="13"/>
      <c r="H317" s="199">
        <v>5819</v>
      </c>
      <c r="I317" s="200"/>
      <c r="J317" s="13"/>
      <c r="K317" s="13"/>
      <c r="L317" s="195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7" t="s">
        <v>159</v>
      </c>
      <c r="AU317" s="197" t="s">
        <v>88</v>
      </c>
      <c r="AV317" s="13" t="s">
        <v>88</v>
      </c>
      <c r="AW317" s="13" t="s">
        <v>35</v>
      </c>
      <c r="AX317" s="13" t="s">
        <v>86</v>
      </c>
      <c r="AY317" s="197" t="s">
        <v>140</v>
      </c>
    </row>
    <row r="318" s="2" customFormat="1" ht="16.5" customHeight="1">
      <c r="A318" s="38"/>
      <c r="B318" s="180"/>
      <c r="C318" s="181" t="s">
        <v>374</v>
      </c>
      <c r="D318" s="181" t="s">
        <v>142</v>
      </c>
      <c r="E318" s="182" t="s">
        <v>375</v>
      </c>
      <c r="F318" s="183" t="s">
        <v>376</v>
      </c>
      <c r="G318" s="184" t="s">
        <v>145</v>
      </c>
      <c r="H318" s="185">
        <v>2464.4499999999998</v>
      </c>
      <c r="I318" s="186"/>
      <c r="J318" s="187">
        <f>ROUND(I318*H318,2)</f>
        <v>0</v>
      </c>
      <c r="K318" s="188"/>
      <c r="L318" s="39"/>
      <c r="M318" s="189" t="s">
        <v>1</v>
      </c>
      <c r="N318" s="190" t="s">
        <v>44</v>
      </c>
      <c r="O318" s="77"/>
      <c r="P318" s="191">
        <f>O318*H318</f>
        <v>0</v>
      </c>
      <c r="Q318" s="191">
        <v>0.29389999999999999</v>
      </c>
      <c r="R318" s="191">
        <f>Q318*H318</f>
        <v>724.30185499999993</v>
      </c>
      <c r="S318" s="191">
        <v>0</v>
      </c>
      <c r="T318" s="19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93" t="s">
        <v>146</v>
      </c>
      <c r="AT318" s="193" t="s">
        <v>142</v>
      </c>
      <c r="AU318" s="193" t="s">
        <v>88</v>
      </c>
      <c r="AY318" s="19" t="s">
        <v>140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9" t="s">
        <v>86</v>
      </c>
      <c r="BK318" s="194">
        <f>ROUND(I318*H318,2)</f>
        <v>0</v>
      </c>
      <c r="BL318" s="19" t="s">
        <v>146</v>
      </c>
      <c r="BM318" s="193" t="s">
        <v>377</v>
      </c>
    </row>
    <row r="319" s="13" customFormat="1">
      <c r="A319" s="13"/>
      <c r="B319" s="195"/>
      <c r="C319" s="13"/>
      <c r="D319" s="196" t="s">
        <v>159</v>
      </c>
      <c r="E319" s="197" t="s">
        <v>1</v>
      </c>
      <c r="F319" s="198" t="s">
        <v>378</v>
      </c>
      <c r="G319" s="13"/>
      <c r="H319" s="199">
        <v>1524</v>
      </c>
      <c r="I319" s="200"/>
      <c r="J319" s="13"/>
      <c r="K319" s="13"/>
      <c r="L319" s="195"/>
      <c r="M319" s="201"/>
      <c r="N319" s="202"/>
      <c r="O319" s="202"/>
      <c r="P319" s="202"/>
      <c r="Q319" s="202"/>
      <c r="R319" s="202"/>
      <c r="S319" s="202"/>
      <c r="T319" s="20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7" t="s">
        <v>159</v>
      </c>
      <c r="AU319" s="197" t="s">
        <v>88</v>
      </c>
      <c r="AV319" s="13" t="s">
        <v>88</v>
      </c>
      <c r="AW319" s="13" t="s">
        <v>35</v>
      </c>
      <c r="AX319" s="13" t="s">
        <v>79</v>
      </c>
      <c r="AY319" s="197" t="s">
        <v>140</v>
      </c>
    </row>
    <row r="320" s="13" customFormat="1">
      <c r="A320" s="13"/>
      <c r="B320" s="195"/>
      <c r="C320" s="13"/>
      <c r="D320" s="196" t="s">
        <v>159</v>
      </c>
      <c r="E320" s="197" t="s">
        <v>1</v>
      </c>
      <c r="F320" s="198" t="s">
        <v>379</v>
      </c>
      <c r="G320" s="13"/>
      <c r="H320" s="199">
        <v>223</v>
      </c>
      <c r="I320" s="200"/>
      <c r="J320" s="13"/>
      <c r="K320" s="13"/>
      <c r="L320" s="195"/>
      <c r="M320" s="201"/>
      <c r="N320" s="202"/>
      <c r="O320" s="202"/>
      <c r="P320" s="202"/>
      <c r="Q320" s="202"/>
      <c r="R320" s="202"/>
      <c r="S320" s="202"/>
      <c r="T320" s="20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7" t="s">
        <v>159</v>
      </c>
      <c r="AU320" s="197" t="s">
        <v>88</v>
      </c>
      <c r="AV320" s="13" t="s">
        <v>88</v>
      </c>
      <c r="AW320" s="13" t="s">
        <v>35</v>
      </c>
      <c r="AX320" s="13" t="s">
        <v>79</v>
      </c>
      <c r="AY320" s="197" t="s">
        <v>140</v>
      </c>
    </row>
    <row r="321" s="13" customFormat="1">
      <c r="A321" s="13"/>
      <c r="B321" s="195"/>
      <c r="C321" s="13"/>
      <c r="D321" s="196" t="s">
        <v>159</v>
      </c>
      <c r="E321" s="197" t="s">
        <v>1</v>
      </c>
      <c r="F321" s="198" t="s">
        <v>367</v>
      </c>
      <c r="G321" s="13"/>
      <c r="H321" s="199">
        <v>396</v>
      </c>
      <c r="I321" s="200"/>
      <c r="J321" s="13"/>
      <c r="K321" s="13"/>
      <c r="L321" s="195"/>
      <c r="M321" s="201"/>
      <c r="N321" s="202"/>
      <c r="O321" s="202"/>
      <c r="P321" s="202"/>
      <c r="Q321" s="202"/>
      <c r="R321" s="202"/>
      <c r="S321" s="202"/>
      <c r="T321" s="20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7" t="s">
        <v>159</v>
      </c>
      <c r="AU321" s="197" t="s">
        <v>88</v>
      </c>
      <c r="AV321" s="13" t="s">
        <v>88</v>
      </c>
      <c r="AW321" s="13" t="s">
        <v>35</v>
      </c>
      <c r="AX321" s="13" t="s">
        <v>79</v>
      </c>
      <c r="AY321" s="197" t="s">
        <v>140</v>
      </c>
    </row>
    <row r="322" s="16" customFormat="1">
      <c r="A322" s="16"/>
      <c r="B322" s="219"/>
      <c r="C322" s="16"/>
      <c r="D322" s="196" t="s">
        <v>159</v>
      </c>
      <c r="E322" s="220" t="s">
        <v>1</v>
      </c>
      <c r="F322" s="221" t="s">
        <v>245</v>
      </c>
      <c r="G322" s="16"/>
      <c r="H322" s="222">
        <v>2143</v>
      </c>
      <c r="I322" s="223"/>
      <c r="J322" s="16"/>
      <c r="K322" s="16"/>
      <c r="L322" s="219"/>
      <c r="M322" s="224"/>
      <c r="N322" s="225"/>
      <c r="O322" s="225"/>
      <c r="P322" s="225"/>
      <c r="Q322" s="225"/>
      <c r="R322" s="225"/>
      <c r="S322" s="225"/>
      <c r="T322" s="22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20" t="s">
        <v>159</v>
      </c>
      <c r="AU322" s="220" t="s">
        <v>88</v>
      </c>
      <c r="AV322" s="16" t="s">
        <v>152</v>
      </c>
      <c r="AW322" s="16" t="s">
        <v>35</v>
      </c>
      <c r="AX322" s="16" t="s">
        <v>79</v>
      </c>
      <c r="AY322" s="220" t="s">
        <v>140</v>
      </c>
    </row>
    <row r="323" s="13" customFormat="1">
      <c r="A323" s="13"/>
      <c r="B323" s="195"/>
      <c r="C323" s="13"/>
      <c r="D323" s="196" t="s">
        <v>159</v>
      </c>
      <c r="E323" s="197" t="s">
        <v>1</v>
      </c>
      <c r="F323" s="198" t="s">
        <v>380</v>
      </c>
      <c r="G323" s="13"/>
      <c r="H323" s="199">
        <v>214.30000000000001</v>
      </c>
      <c r="I323" s="200"/>
      <c r="J323" s="13"/>
      <c r="K323" s="13"/>
      <c r="L323" s="195"/>
      <c r="M323" s="201"/>
      <c r="N323" s="202"/>
      <c r="O323" s="202"/>
      <c r="P323" s="202"/>
      <c r="Q323" s="202"/>
      <c r="R323" s="202"/>
      <c r="S323" s="202"/>
      <c r="T323" s="20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7" t="s">
        <v>159</v>
      </c>
      <c r="AU323" s="197" t="s">
        <v>88</v>
      </c>
      <c r="AV323" s="13" t="s">
        <v>88</v>
      </c>
      <c r="AW323" s="13" t="s">
        <v>35</v>
      </c>
      <c r="AX323" s="13" t="s">
        <v>79</v>
      </c>
      <c r="AY323" s="197" t="s">
        <v>140</v>
      </c>
    </row>
    <row r="324" s="13" customFormat="1">
      <c r="A324" s="13"/>
      <c r="B324" s="195"/>
      <c r="C324" s="13"/>
      <c r="D324" s="196" t="s">
        <v>159</v>
      </c>
      <c r="E324" s="197" t="s">
        <v>1</v>
      </c>
      <c r="F324" s="198" t="s">
        <v>381</v>
      </c>
      <c r="G324" s="13"/>
      <c r="H324" s="199">
        <v>107.15000000000001</v>
      </c>
      <c r="I324" s="200"/>
      <c r="J324" s="13"/>
      <c r="K324" s="13"/>
      <c r="L324" s="195"/>
      <c r="M324" s="201"/>
      <c r="N324" s="202"/>
      <c r="O324" s="202"/>
      <c r="P324" s="202"/>
      <c r="Q324" s="202"/>
      <c r="R324" s="202"/>
      <c r="S324" s="202"/>
      <c r="T324" s="20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7" t="s">
        <v>159</v>
      </c>
      <c r="AU324" s="197" t="s">
        <v>88</v>
      </c>
      <c r="AV324" s="13" t="s">
        <v>88</v>
      </c>
      <c r="AW324" s="13" t="s">
        <v>35</v>
      </c>
      <c r="AX324" s="13" t="s">
        <v>79</v>
      </c>
      <c r="AY324" s="197" t="s">
        <v>140</v>
      </c>
    </row>
    <row r="325" s="16" customFormat="1">
      <c r="A325" s="16"/>
      <c r="B325" s="219"/>
      <c r="C325" s="16"/>
      <c r="D325" s="196" t="s">
        <v>159</v>
      </c>
      <c r="E325" s="220" t="s">
        <v>1</v>
      </c>
      <c r="F325" s="221" t="s">
        <v>245</v>
      </c>
      <c r="G325" s="16"/>
      <c r="H325" s="222">
        <v>321.45000000000005</v>
      </c>
      <c r="I325" s="223"/>
      <c r="J325" s="16"/>
      <c r="K325" s="16"/>
      <c r="L325" s="219"/>
      <c r="M325" s="224"/>
      <c r="N325" s="225"/>
      <c r="O325" s="225"/>
      <c r="P325" s="225"/>
      <c r="Q325" s="225"/>
      <c r="R325" s="225"/>
      <c r="S325" s="225"/>
      <c r="T325" s="22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20" t="s">
        <v>159</v>
      </c>
      <c r="AU325" s="220" t="s">
        <v>88</v>
      </c>
      <c r="AV325" s="16" t="s">
        <v>152</v>
      </c>
      <c r="AW325" s="16" t="s">
        <v>35</v>
      </c>
      <c r="AX325" s="16" t="s">
        <v>79</v>
      </c>
      <c r="AY325" s="220" t="s">
        <v>140</v>
      </c>
    </row>
    <row r="326" s="14" customFormat="1">
      <c r="A326" s="14"/>
      <c r="B326" s="204"/>
      <c r="C326" s="14"/>
      <c r="D326" s="196" t="s">
        <v>159</v>
      </c>
      <c r="E326" s="205" t="s">
        <v>1</v>
      </c>
      <c r="F326" s="206" t="s">
        <v>171</v>
      </c>
      <c r="G326" s="14"/>
      <c r="H326" s="207">
        <v>2464.4500000000003</v>
      </c>
      <c r="I326" s="208"/>
      <c r="J326" s="14"/>
      <c r="K326" s="14"/>
      <c r="L326" s="204"/>
      <c r="M326" s="209"/>
      <c r="N326" s="210"/>
      <c r="O326" s="210"/>
      <c r="P326" s="210"/>
      <c r="Q326" s="210"/>
      <c r="R326" s="210"/>
      <c r="S326" s="210"/>
      <c r="T326" s="21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5" t="s">
        <v>159</v>
      </c>
      <c r="AU326" s="205" t="s">
        <v>88</v>
      </c>
      <c r="AV326" s="14" t="s">
        <v>146</v>
      </c>
      <c r="AW326" s="14" t="s">
        <v>35</v>
      </c>
      <c r="AX326" s="14" t="s">
        <v>86</v>
      </c>
      <c r="AY326" s="205" t="s">
        <v>140</v>
      </c>
    </row>
    <row r="327" s="2" customFormat="1" ht="24.15" customHeight="1">
      <c r="A327" s="38"/>
      <c r="B327" s="180"/>
      <c r="C327" s="181" t="s">
        <v>382</v>
      </c>
      <c r="D327" s="181" t="s">
        <v>142</v>
      </c>
      <c r="E327" s="182" t="s">
        <v>383</v>
      </c>
      <c r="F327" s="183" t="s">
        <v>384</v>
      </c>
      <c r="G327" s="184" t="s">
        <v>145</v>
      </c>
      <c r="H327" s="185">
        <v>5819</v>
      </c>
      <c r="I327" s="186"/>
      <c r="J327" s="187">
        <f>ROUND(I327*H327,2)</f>
        <v>0</v>
      </c>
      <c r="K327" s="188"/>
      <c r="L327" s="39"/>
      <c r="M327" s="189" t="s">
        <v>1</v>
      </c>
      <c r="N327" s="190" t="s">
        <v>44</v>
      </c>
      <c r="O327" s="77"/>
      <c r="P327" s="191">
        <f>O327*H327</f>
        <v>0</v>
      </c>
      <c r="Q327" s="191">
        <v>0.29389999999999999</v>
      </c>
      <c r="R327" s="191">
        <f>Q327*H327</f>
        <v>1710.2040999999999</v>
      </c>
      <c r="S327" s="191">
        <v>0</v>
      </c>
      <c r="T327" s="19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93" t="s">
        <v>146</v>
      </c>
      <c r="AT327" s="193" t="s">
        <v>142</v>
      </c>
      <c r="AU327" s="193" t="s">
        <v>88</v>
      </c>
      <c r="AY327" s="19" t="s">
        <v>140</v>
      </c>
      <c r="BE327" s="194">
        <f>IF(N327="základní",J327,0)</f>
        <v>0</v>
      </c>
      <c r="BF327" s="194">
        <f>IF(N327="snížená",J327,0)</f>
        <v>0</v>
      </c>
      <c r="BG327" s="194">
        <f>IF(N327="zákl. přenesená",J327,0)</f>
        <v>0</v>
      </c>
      <c r="BH327" s="194">
        <f>IF(N327="sníž. přenesená",J327,0)</f>
        <v>0</v>
      </c>
      <c r="BI327" s="194">
        <f>IF(N327="nulová",J327,0)</f>
        <v>0</v>
      </c>
      <c r="BJ327" s="19" t="s">
        <v>86</v>
      </c>
      <c r="BK327" s="194">
        <f>ROUND(I327*H327,2)</f>
        <v>0</v>
      </c>
      <c r="BL327" s="19" t="s">
        <v>146</v>
      </c>
      <c r="BM327" s="193" t="s">
        <v>385</v>
      </c>
    </row>
    <row r="328" s="13" customFormat="1">
      <c r="A328" s="13"/>
      <c r="B328" s="195"/>
      <c r="C328" s="13"/>
      <c r="D328" s="196" t="s">
        <v>159</v>
      </c>
      <c r="E328" s="197" t="s">
        <v>1</v>
      </c>
      <c r="F328" s="198" t="s">
        <v>386</v>
      </c>
      <c r="G328" s="13"/>
      <c r="H328" s="199">
        <v>5819</v>
      </c>
      <c r="I328" s="200"/>
      <c r="J328" s="13"/>
      <c r="K328" s="13"/>
      <c r="L328" s="195"/>
      <c r="M328" s="201"/>
      <c r="N328" s="202"/>
      <c r="O328" s="202"/>
      <c r="P328" s="202"/>
      <c r="Q328" s="202"/>
      <c r="R328" s="202"/>
      <c r="S328" s="202"/>
      <c r="T328" s="20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7" t="s">
        <v>159</v>
      </c>
      <c r="AU328" s="197" t="s">
        <v>88</v>
      </c>
      <c r="AV328" s="13" t="s">
        <v>88</v>
      </c>
      <c r="AW328" s="13" t="s">
        <v>35</v>
      </c>
      <c r="AX328" s="13" t="s">
        <v>86</v>
      </c>
      <c r="AY328" s="197" t="s">
        <v>140</v>
      </c>
    </row>
    <row r="329" s="2" customFormat="1" ht="16.5" customHeight="1">
      <c r="A329" s="38"/>
      <c r="B329" s="180"/>
      <c r="C329" s="181" t="s">
        <v>387</v>
      </c>
      <c r="D329" s="181" t="s">
        <v>142</v>
      </c>
      <c r="E329" s="182" t="s">
        <v>388</v>
      </c>
      <c r="F329" s="183" t="s">
        <v>389</v>
      </c>
      <c r="G329" s="184" t="s">
        <v>145</v>
      </c>
      <c r="H329" s="185">
        <v>1524</v>
      </c>
      <c r="I329" s="186"/>
      <c r="J329" s="187">
        <f>ROUND(I329*H329,2)</f>
        <v>0</v>
      </c>
      <c r="K329" s="188"/>
      <c r="L329" s="39"/>
      <c r="M329" s="189" t="s">
        <v>1</v>
      </c>
      <c r="N329" s="190" t="s">
        <v>44</v>
      </c>
      <c r="O329" s="77"/>
      <c r="P329" s="191">
        <f>O329*H329</f>
        <v>0</v>
      </c>
      <c r="Q329" s="191">
        <v>0.155</v>
      </c>
      <c r="R329" s="191">
        <f>Q329*H329</f>
        <v>236.22</v>
      </c>
      <c r="S329" s="191">
        <v>0</v>
      </c>
      <c r="T329" s="192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3" t="s">
        <v>146</v>
      </c>
      <c r="AT329" s="193" t="s">
        <v>142</v>
      </c>
      <c r="AU329" s="193" t="s">
        <v>88</v>
      </c>
      <c r="AY329" s="19" t="s">
        <v>140</v>
      </c>
      <c r="BE329" s="194">
        <f>IF(N329="základní",J329,0)</f>
        <v>0</v>
      </c>
      <c r="BF329" s="194">
        <f>IF(N329="snížená",J329,0)</f>
        <v>0</v>
      </c>
      <c r="BG329" s="194">
        <f>IF(N329="zákl. přenesená",J329,0)</f>
        <v>0</v>
      </c>
      <c r="BH329" s="194">
        <f>IF(N329="sníž. přenesená",J329,0)</f>
        <v>0</v>
      </c>
      <c r="BI329" s="194">
        <f>IF(N329="nulová",J329,0)</f>
        <v>0</v>
      </c>
      <c r="BJ329" s="19" t="s">
        <v>86</v>
      </c>
      <c r="BK329" s="194">
        <f>ROUND(I329*H329,2)</f>
        <v>0</v>
      </c>
      <c r="BL329" s="19" t="s">
        <v>146</v>
      </c>
      <c r="BM329" s="193" t="s">
        <v>390</v>
      </c>
    </row>
    <row r="330" s="13" customFormat="1">
      <c r="A330" s="13"/>
      <c r="B330" s="195"/>
      <c r="C330" s="13"/>
      <c r="D330" s="196" t="s">
        <v>159</v>
      </c>
      <c r="E330" s="197" t="s">
        <v>1</v>
      </c>
      <c r="F330" s="198" t="s">
        <v>391</v>
      </c>
      <c r="G330" s="13"/>
      <c r="H330" s="199">
        <v>1524</v>
      </c>
      <c r="I330" s="200"/>
      <c r="J330" s="13"/>
      <c r="K330" s="13"/>
      <c r="L330" s="195"/>
      <c r="M330" s="201"/>
      <c r="N330" s="202"/>
      <c r="O330" s="202"/>
      <c r="P330" s="202"/>
      <c r="Q330" s="202"/>
      <c r="R330" s="202"/>
      <c r="S330" s="202"/>
      <c r="T330" s="20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7" t="s">
        <v>159</v>
      </c>
      <c r="AU330" s="197" t="s">
        <v>88</v>
      </c>
      <c r="AV330" s="13" t="s">
        <v>88</v>
      </c>
      <c r="AW330" s="13" t="s">
        <v>35</v>
      </c>
      <c r="AX330" s="13" t="s">
        <v>86</v>
      </c>
      <c r="AY330" s="197" t="s">
        <v>140</v>
      </c>
    </row>
    <row r="331" s="2" customFormat="1" ht="24.15" customHeight="1">
      <c r="A331" s="38"/>
      <c r="B331" s="180"/>
      <c r="C331" s="181" t="s">
        <v>392</v>
      </c>
      <c r="D331" s="181" t="s">
        <v>142</v>
      </c>
      <c r="E331" s="182" t="s">
        <v>393</v>
      </c>
      <c r="F331" s="183" t="s">
        <v>394</v>
      </c>
      <c r="G331" s="184" t="s">
        <v>145</v>
      </c>
      <c r="H331" s="185">
        <v>6759.8999999999996</v>
      </c>
      <c r="I331" s="186"/>
      <c r="J331" s="187">
        <f>ROUND(I331*H331,2)</f>
        <v>0</v>
      </c>
      <c r="K331" s="188"/>
      <c r="L331" s="39"/>
      <c r="M331" s="189" t="s">
        <v>1</v>
      </c>
      <c r="N331" s="190" t="s">
        <v>44</v>
      </c>
      <c r="O331" s="77"/>
      <c r="P331" s="191">
        <f>O331*H331</f>
        <v>0</v>
      </c>
      <c r="Q331" s="191">
        <v>0.15559000000000001</v>
      </c>
      <c r="R331" s="191">
        <f>Q331*H331</f>
        <v>1051.772841</v>
      </c>
      <c r="S331" s="191">
        <v>0</v>
      </c>
      <c r="T331" s="19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93" t="s">
        <v>146</v>
      </c>
      <c r="AT331" s="193" t="s">
        <v>142</v>
      </c>
      <c r="AU331" s="193" t="s">
        <v>88</v>
      </c>
      <c r="AY331" s="19" t="s">
        <v>140</v>
      </c>
      <c r="BE331" s="194">
        <f>IF(N331="základní",J331,0)</f>
        <v>0</v>
      </c>
      <c r="BF331" s="194">
        <f>IF(N331="snížená",J331,0)</f>
        <v>0</v>
      </c>
      <c r="BG331" s="194">
        <f>IF(N331="zákl. přenesená",J331,0)</f>
        <v>0</v>
      </c>
      <c r="BH331" s="194">
        <f>IF(N331="sníž. přenesená",J331,0)</f>
        <v>0</v>
      </c>
      <c r="BI331" s="194">
        <f>IF(N331="nulová",J331,0)</f>
        <v>0</v>
      </c>
      <c r="BJ331" s="19" t="s">
        <v>86</v>
      </c>
      <c r="BK331" s="194">
        <f>ROUND(I331*H331,2)</f>
        <v>0</v>
      </c>
      <c r="BL331" s="19" t="s">
        <v>146</v>
      </c>
      <c r="BM331" s="193" t="s">
        <v>395</v>
      </c>
    </row>
    <row r="332" s="13" customFormat="1">
      <c r="A332" s="13"/>
      <c r="B332" s="195"/>
      <c r="C332" s="13"/>
      <c r="D332" s="196" t="s">
        <v>159</v>
      </c>
      <c r="E332" s="197" t="s">
        <v>1</v>
      </c>
      <c r="F332" s="198" t="s">
        <v>366</v>
      </c>
      <c r="G332" s="13"/>
      <c r="H332" s="199">
        <v>6042</v>
      </c>
      <c r="I332" s="200"/>
      <c r="J332" s="13"/>
      <c r="K332" s="13"/>
      <c r="L332" s="195"/>
      <c r="M332" s="201"/>
      <c r="N332" s="202"/>
      <c r="O332" s="202"/>
      <c r="P332" s="202"/>
      <c r="Q332" s="202"/>
      <c r="R332" s="202"/>
      <c r="S332" s="202"/>
      <c r="T332" s="20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7" t="s">
        <v>159</v>
      </c>
      <c r="AU332" s="197" t="s">
        <v>88</v>
      </c>
      <c r="AV332" s="13" t="s">
        <v>88</v>
      </c>
      <c r="AW332" s="13" t="s">
        <v>35</v>
      </c>
      <c r="AX332" s="13" t="s">
        <v>79</v>
      </c>
      <c r="AY332" s="197" t="s">
        <v>140</v>
      </c>
    </row>
    <row r="333" s="13" customFormat="1">
      <c r="A333" s="13"/>
      <c r="B333" s="195"/>
      <c r="C333" s="13"/>
      <c r="D333" s="196" t="s">
        <v>159</v>
      </c>
      <c r="E333" s="197" t="s">
        <v>1</v>
      </c>
      <c r="F333" s="198" t="s">
        <v>367</v>
      </c>
      <c r="G333" s="13"/>
      <c r="H333" s="199">
        <v>396</v>
      </c>
      <c r="I333" s="200"/>
      <c r="J333" s="13"/>
      <c r="K333" s="13"/>
      <c r="L333" s="195"/>
      <c r="M333" s="201"/>
      <c r="N333" s="202"/>
      <c r="O333" s="202"/>
      <c r="P333" s="202"/>
      <c r="Q333" s="202"/>
      <c r="R333" s="202"/>
      <c r="S333" s="202"/>
      <c r="T333" s="20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7" t="s">
        <v>159</v>
      </c>
      <c r="AU333" s="197" t="s">
        <v>88</v>
      </c>
      <c r="AV333" s="13" t="s">
        <v>88</v>
      </c>
      <c r="AW333" s="13" t="s">
        <v>35</v>
      </c>
      <c r="AX333" s="13" t="s">
        <v>79</v>
      </c>
      <c r="AY333" s="197" t="s">
        <v>140</v>
      </c>
    </row>
    <row r="334" s="16" customFormat="1">
      <c r="A334" s="16"/>
      <c r="B334" s="219"/>
      <c r="C334" s="16"/>
      <c r="D334" s="196" t="s">
        <v>159</v>
      </c>
      <c r="E334" s="220" t="s">
        <v>1</v>
      </c>
      <c r="F334" s="221" t="s">
        <v>245</v>
      </c>
      <c r="G334" s="16"/>
      <c r="H334" s="222">
        <v>6438</v>
      </c>
      <c r="I334" s="223"/>
      <c r="J334" s="16"/>
      <c r="K334" s="16"/>
      <c r="L334" s="219"/>
      <c r="M334" s="224"/>
      <c r="N334" s="225"/>
      <c r="O334" s="225"/>
      <c r="P334" s="225"/>
      <c r="Q334" s="225"/>
      <c r="R334" s="225"/>
      <c r="S334" s="225"/>
      <c r="T334" s="22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20" t="s">
        <v>159</v>
      </c>
      <c r="AU334" s="220" t="s">
        <v>88</v>
      </c>
      <c r="AV334" s="16" t="s">
        <v>152</v>
      </c>
      <c r="AW334" s="16" t="s">
        <v>35</v>
      </c>
      <c r="AX334" s="16" t="s">
        <v>79</v>
      </c>
      <c r="AY334" s="220" t="s">
        <v>140</v>
      </c>
    </row>
    <row r="335" s="13" customFormat="1">
      <c r="A335" s="13"/>
      <c r="B335" s="195"/>
      <c r="C335" s="13"/>
      <c r="D335" s="196" t="s">
        <v>159</v>
      </c>
      <c r="E335" s="197" t="s">
        <v>1</v>
      </c>
      <c r="F335" s="198" t="s">
        <v>368</v>
      </c>
      <c r="G335" s="13"/>
      <c r="H335" s="199">
        <v>321.89999999999998</v>
      </c>
      <c r="I335" s="200"/>
      <c r="J335" s="13"/>
      <c r="K335" s="13"/>
      <c r="L335" s="195"/>
      <c r="M335" s="201"/>
      <c r="N335" s="202"/>
      <c r="O335" s="202"/>
      <c r="P335" s="202"/>
      <c r="Q335" s="202"/>
      <c r="R335" s="202"/>
      <c r="S335" s="202"/>
      <c r="T335" s="20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7" t="s">
        <v>159</v>
      </c>
      <c r="AU335" s="197" t="s">
        <v>88</v>
      </c>
      <c r="AV335" s="13" t="s">
        <v>88</v>
      </c>
      <c r="AW335" s="13" t="s">
        <v>35</v>
      </c>
      <c r="AX335" s="13" t="s">
        <v>79</v>
      </c>
      <c r="AY335" s="197" t="s">
        <v>140</v>
      </c>
    </row>
    <row r="336" s="14" customFormat="1">
      <c r="A336" s="14"/>
      <c r="B336" s="204"/>
      <c r="C336" s="14"/>
      <c r="D336" s="196" t="s">
        <v>159</v>
      </c>
      <c r="E336" s="205" t="s">
        <v>1</v>
      </c>
      <c r="F336" s="206" t="s">
        <v>171</v>
      </c>
      <c r="G336" s="14"/>
      <c r="H336" s="207">
        <v>6759.8999999999996</v>
      </c>
      <c r="I336" s="208"/>
      <c r="J336" s="14"/>
      <c r="K336" s="14"/>
      <c r="L336" s="204"/>
      <c r="M336" s="209"/>
      <c r="N336" s="210"/>
      <c r="O336" s="210"/>
      <c r="P336" s="210"/>
      <c r="Q336" s="210"/>
      <c r="R336" s="210"/>
      <c r="S336" s="210"/>
      <c r="T336" s="21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05" t="s">
        <v>159</v>
      </c>
      <c r="AU336" s="205" t="s">
        <v>88</v>
      </c>
      <c r="AV336" s="14" t="s">
        <v>146</v>
      </c>
      <c r="AW336" s="14" t="s">
        <v>35</v>
      </c>
      <c r="AX336" s="14" t="s">
        <v>86</v>
      </c>
      <c r="AY336" s="205" t="s">
        <v>140</v>
      </c>
    </row>
    <row r="337" s="2" customFormat="1" ht="24.15" customHeight="1">
      <c r="A337" s="38"/>
      <c r="B337" s="180"/>
      <c r="C337" s="181" t="s">
        <v>396</v>
      </c>
      <c r="D337" s="181" t="s">
        <v>142</v>
      </c>
      <c r="E337" s="182" t="s">
        <v>397</v>
      </c>
      <c r="F337" s="183" t="s">
        <v>398</v>
      </c>
      <c r="G337" s="184" t="s">
        <v>145</v>
      </c>
      <c r="H337" s="185">
        <v>188</v>
      </c>
      <c r="I337" s="186"/>
      <c r="J337" s="187">
        <f>ROUND(I337*H337,2)</f>
        <v>0</v>
      </c>
      <c r="K337" s="188"/>
      <c r="L337" s="39"/>
      <c r="M337" s="189" t="s">
        <v>1</v>
      </c>
      <c r="N337" s="190" t="s">
        <v>44</v>
      </c>
      <c r="O337" s="77"/>
      <c r="P337" s="191">
        <f>O337*H337</f>
        <v>0</v>
      </c>
      <c r="Q337" s="191">
        <v>0.48699999999999999</v>
      </c>
      <c r="R337" s="191">
        <f>Q337*H337</f>
        <v>91.555999999999997</v>
      </c>
      <c r="S337" s="191">
        <v>0</v>
      </c>
      <c r="T337" s="19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3" t="s">
        <v>146</v>
      </c>
      <c r="AT337" s="193" t="s">
        <v>142</v>
      </c>
      <c r="AU337" s="193" t="s">
        <v>88</v>
      </c>
      <c r="AY337" s="19" t="s">
        <v>140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19" t="s">
        <v>86</v>
      </c>
      <c r="BK337" s="194">
        <f>ROUND(I337*H337,2)</f>
        <v>0</v>
      </c>
      <c r="BL337" s="19" t="s">
        <v>146</v>
      </c>
      <c r="BM337" s="193" t="s">
        <v>399</v>
      </c>
    </row>
    <row r="338" s="13" customFormat="1">
      <c r="A338" s="13"/>
      <c r="B338" s="195"/>
      <c r="C338" s="13"/>
      <c r="D338" s="196" t="s">
        <v>159</v>
      </c>
      <c r="E338" s="197" t="s">
        <v>1</v>
      </c>
      <c r="F338" s="198" t="s">
        <v>400</v>
      </c>
      <c r="G338" s="13"/>
      <c r="H338" s="199">
        <v>188</v>
      </c>
      <c r="I338" s="200"/>
      <c r="J338" s="13"/>
      <c r="K338" s="13"/>
      <c r="L338" s="195"/>
      <c r="M338" s="201"/>
      <c r="N338" s="202"/>
      <c r="O338" s="202"/>
      <c r="P338" s="202"/>
      <c r="Q338" s="202"/>
      <c r="R338" s="202"/>
      <c r="S338" s="202"/>
      <c r="T338" s="20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7" t="s">
        <v>159</v>
      </c>
      <c r="AU338" s="197" t="s">
        <v>88</v>
      </c>
      <c r="AV338" s="13" t="s">
        <v>88</v>
      </c>
      <c r="AW338" s="13" t="s">
        <v>35</v>
      </c>
      <c r="AX338" s="13" t="s">
        <v>86</v>
      </c>
      <c r="AY338" s="197" t="s">
        <v>140</v>
      </c>
    </row>
    <row r="339" s="2" customFormat="1" ht="16.5" customHeight="1">
      <c r="A339" s="38"/>
      <c r="B339" s="180"/>
      <c r="C339" s="231" t="s">
        <v>401</v>
      </c>
      <c r="D339" s="231" t="s">
        <v>402</v>
      </c>
      <c r="E339" s="232" t="s">
        <v>403</v>
      </c>
      <c r="F339" s="233" t="s">
        <v>404</v>
      </c>
      <c r="G339" s="234" t="s">
        <v>281</v>
      </c>
      <c r="H339" s="235">
        <v>94</v>
      </c>
      <c r="I339" s="236"/>
      <c r="J339" s="237">
        <f>ROUND(I339*H339,2)</f>
        <v>0</v>
      </c>
      <c r="K339" s="238"/>
      <c r="L339" s="239"/>
      <c r="M339" s="240" t="s">
        <v>1</v>
      </c>
      <c r="N339" s="241" t="s">
        <v>44</v>
      </c>
      <c r="O339" s="77"/>
      <c r="P339" s="191">
        <f>O339*H339</f>
        <v>0</v>
      </c>
      <c r="Q339" s="191">
        <v>1</v>
      </c>
      <c r="R339" s="191">
        <f>Q339*H339</f>
        <v>94</v>
      </c>
      <c r="S339" s="191">
        <v>0</v>
      </c>
      <c r="T339" s="19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93" t="s">
        <v>181</v>
      </c>
      <c r="AT339" s="193" t="s">
        <v>402</v>
      </c>
      <c r="AU339" s="193" t="s">
        <v>88</v>
      </c>
      <c r="AY339" s="19" t="s">
        <v>140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19" t="s">
        <v>86</v>
      </c>
      <c r="BK339" s="194">
        <f>ROUND(I339*H339,2)</f>
        <v>0</v>
      </c>
      <c r="BL339" s="19" t="s">
        <v>146</v>
      </c>
      <c r="BM339" s="193" t="s">
        <v>405</v>
      </c>
    </row>
    <row r="340" s="13" customFormat="1">
      <c r="A340" s="13"/>
      <c r="B340" s="195"/>
      <c r="C340" s="13"/>
      <c r="D340" s="196" t="s">
        <v>159</v>
      </c>
      <c r="E340" s="197" t="s">
        <v>1</v>
      </c>
      <c r="F340" s="198" t="s">
        <v>406</v>
      </c>
      <c r="G340" s="13"/>
      <c r="H340" s="199">
        <v>47</v>
      </c>
      <c r="I340" s="200"/>
      <c r="J340" s="13"/>
      <c r="K340" s="13"/>
      <c r="L340" s="195"/>
      <c r="M340" s="201"/>
      <c r="N340" s="202"/>
      <c r="O340" s="202"/>
      <c r="P340" s="202"/>
      <c r="Q340" s="202"/>
      <c r="R340" s="202"/>
      <c r="S340" s="202"/>
      <c r="T340" s="20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7" t="s">
        <v>159</v>
      </c>
      <c r="AU340" s="197" t="s">
        <v>88</v>
      </c>
      <c r="AV340" s="13" t="s">
        <v>88</v>
      </c>
      <c r="AW340" s="13" t="s">
        <v>35</v>
      </c>
      <c r="AX340" s="13" t="s">
        <v>86</v>
      </c>
      <c r="AY340" s="197" t="s">
        <v>140</v>
      </c>
    </row>
    <row r="341" s="13" customFormat="1">
      <c r="A341" s="13"/>
      <c r="B341" s="195"/>
      <c r="C341" s="13"/>
      <c r="D341" s="196" t="s">
        <v>159</v>
      </c>
      <c r="E341" s="13"/>
      <c r="F341" s="198" t="s">
        <v>407</v>
      </c>
      <c r="G341" s="13"/>
      <c r="H341" s="199">
        <v>94</v>
      </c>
      <c r="I341" s="200"/>
      <c r="J341" s="13"/>
      <c r="K341" s="13"/>
      <c r="L341" s="195"/>
      <c r="M341" s="201"/>
      <c r="N341" s="202"/>
      <c r="O341" s="202"/>
      <c r="P341" s="202"/>
      <c r="Q341" s="202"/>
      <c r="R341" s="202"/>
      <c r="S341" s="202"/>
      <c r="T341" s="20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7" t="s">
        <v>159</v>
      </c>
      <c r="AU341" s="197" t="s">
        <v>88</v>
      </c>
      <c r="AV341" s="13" t="s">
        <v>88</v>
      </c>
      <c r="AW341" s="13" t="s">
        <v>3</v>
      </c>
      <c r="AX341" s="13" t="s">
        <v>86</v>
      </c>
      <c r="AY341" s="197" t="s">
        <v>140</v>
      </c>
    </row>
    <row r="342" s="12" customFormat="1" ht="22.8" customHeight="1">
      <c r="A342" s="12"/>
      <c r="B342" s="167"/>
      <c r="C342" s="12"/>
      <c r="D342" s="168" t="s">
        <v>78</v>
      </c>
      <c r="E342" s="178" t="s">
        <v>172</v>
      </c>
      <c r="F342" s="178" t="s">
        <v>408</v>
      </c>
      <c r="G342" s="12"/>
      <c r="H342" s="12"/>
      <c r="I342" s="170"/>
      <c r="J342" s="179">
        <f>BK342</f>
        <v>0</v>
      </c>
      <c r="K342" s="12"/>
      <c r="L342" s="167"/>
      <c r="M342" s="172"/>
      <c r="N342" s="173"/>
      <c r="O342" s="173"/>
      <c r="P342" s="174">
        <f>SUM(P343:P344)</f>
        <v>0</v>
      </c>
      <c r="Q342" s="173"/>
      <c r="R342" s="174">
        <f>SUM(R343:R344)</f>
        <v>1.2631140000000001</v>
      </c>
      <c r="S342" s="173"/>
      <c r="T342" s="175">
        <f>SUM(T343:T344)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68" t="s">
        <v>86</v>
      </c>
      <c r="AT342" s="176" t="s">
        <v>78</v>
      </c>
      <c r="AU342" s="176" t="s">
        <v>86</v>
      </c>
      <c r="AY342" s="168" t="s">
        <v>140</v>
      </c>
      <c r="BK342" s="177">
        <f>SUM(BK343:BK344)</f>
        <v>0</v>
      </c>
    </row>
    <row r="343" s="2" customFormat="1" ht="24.15" customHeight="1">
      <c r="A343" s="38"/>
      <c r="B343" s="180"/>
      <c r="C343" s="181" t="s">
        <v>409</v>
      </c>
      <c r="D343" s="181" t="s">
        <v>142</v>
      </c>
      <c r="E343" s="182" t="s">
        <v>410</v>
      </c>
      <c r="F343" s="183" t="s">
        <v>411</v>
      </c>
      <c r="G343" s="184" t="s">
        <v>145</v>
      </c>
      <c r="H343" s="185">
        <v>13.800000000000001</v>
      </c>
      <c r="I343" s="186"/>
      <c r="J343" s="187">
        <f>ROUND(I343*H343,2)</f>
        <v>0</v>
      </c>
      <c r="K343" s="188"/>
      <c r="L343" s="39"/>
      <c r="M343" s="189" t="s">
        <v>1</v>
      </c>
      <c r="N343" s="190" t="s">
        <v>44</v>
      </c>
      <c r="O343" s="77"/>
      <c r="P343" s="191">
        <f>O343*H343</f>
        <v>0</v>
      </c>
      <c r="Q343" s="191">
        <v>0.09153</v>
      </c>
      <c r="R343" s="191">
        <f>Q343*H343</f>
        <v>1.2631140000000001</v>
      </c>
      <c r="S343" s="191">
        <v>0</v>
      </c>
      <c r="T343" s="19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93" t="s">
        <v>146</v>
      </c>
      <c r="AT343" s="193" t="s">
        <v>142</v>
      </c>
      <c r="AU343" s="193" t="s">
        <v>88</v>
      </c>
      <c r="AY343" s="19" t="s">
        <v>140</v>
      </c>
      <c r="BE343" s="194">
        <f>IF(N343="základní",J343,0)</f>
        <v>0</v>
      </c>
      <c r="BF343" s="194">
        <f>IF(N343="snížená",J343,0)</f>
        <v>0</v>
      </c>
      <c r="BG343" s="194">
        <f>IF(N343="zákl. přenesená",J343,0)</f>
        <v>0</v>
      </c>
      <c r="BH343" s="194">
        <f>IF(N343="sníž. přenesená",J343,0)</f>
        <v>0</v>
      </c>
      <c r="BI343" s="194">
        <f>IF(N343="nulová",J343,0)</f>
        <v>0</v>
      </c>
      <c r="BJ343" s="19" t="s">
        <v>86</v>
      </c>
      <c r="BK343" s="194">
        <f>ROUND(I343*H343,2)</f>
        <v>0</v>
      </c>
      <c r="BL343" s="19" t="s">
        <v>146</v>
      </c>
      <c r="BM343" s="193" t="s">
        <v>412</v>
      </c>
    </row>
    <row r="344" s="13" customFormat="1">
      <c r="A344" s="13"/>
      <c r="B344" s="195"/>
      <c r="C344" s="13"/>
      <c r="D344" s="196" t="s">
        <v>159</v>
      </c>
      <c r="E344" s="197" t="s">
        <v>1</v>
      </c>
      <c r="F344" s="198" t="s">
        <v>413</v>
      </c>
      <c r="G344" s="13"/>
      <c r="H344" s="199">
        <v>13.800000000000001</v>
      </c>
      <c r="I344" s="200"/>
      <c r="J344" s="13"/>
      <c r="K344" s="13"/>
      <c r="L344" s="195"/>
      <c r="M344" s="201"/>
      <c r="N344" s="202"/>
      <c r="O344" s="202"/>
      <c r="P344" s="202"/>
      <c r="Q344" s="202"/>
      <c r="R344" s="202"/>
      <c r="S344" s="202"/>
      <c r="T344" s="20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7" t="s">
        <v>159</v>
      </c>
      <c r="AU344" s="197" t="s">
        <v>88</v>
      </c>
      <c r="AV344" s="13" t="s">
        <v>88</v>
      </c>
      <c r="AW344" s="13" t="s">
        <v>35</v>
      </c>
      <c r="AX344" s="13" t="s">
        <v>86</v>
      </c>
      <c r="AY344" s="197" t="s">
        <v>140</v>
      </c>
    </row>
    <row r="345" s="12" customFormat="1" ht="22.8" customHeight="1">
      <c r="A345" s="12"/>
      <c r="B345" s="167"/>
      <c r="C345" s="12"/>
      <c r="D345" s="168" t="s">
        <v>78</v>
      </c>
      <c r="E345" s="178" t="s">
        <v>181</v>
      </c>
      <c r="F345" s="178" t="s">
        <v>414</v>
      </c>
      <c r="G345" s="12"/>
      <c r="H345" s="12"/>
      <c r="I345" s="170"/>
      <c r="J345" s="179">
        <f>BK345</f>
        <v>0</v>
      </c>
      <c r="K345" s="12"/>
      <c r="L345" s="167"/>
      <c r="M345" s="172"/>
      <c r="N345" s="173"/>
      <c r="O345" s="173"/>
      <c r="P345" s="174">
        <v>0</v>
      </c>
      <c r="Q345" s="173"/>
      <c r="R345" s="174">
        <v>0</v>
      </c>
      <c r="S345" s="173"/>
      <c r="T345" s="175"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68" t="s">
        <v>86</v>
      </c>
      <c r="AT345" s="176" t="s">
        <v>78</v>
      </c>
      <c r="AU345" s="176" t="s">
        <v>86</v>
      </c>
      <c r="AY345" s="168" t="s">
        <v>140</v>
      </c>
      <c r="BK345" s="177">
        <v>0</v>
      </c>
    </row>
    <row r="346" s="12" customFormat="1" ht="22.8" customHeight="1">
      <c r="A346" s="12"/>
      <c r="B346" s="167"/>
      <c r="C346" s="12"/>
      <c r="D346" s="168" t="s">
        <v>78</v>
      </c>
      <c r="E346" s="178" t="s">
        <v>185</v>
      </c>
      <c r="F346" s="178" t="s">
        <v>415</v>
      </c>
      <c r="G346" s="12"/>
      <c r="H346" s="12"/>
      <c r="I346" s="170"/>
      <c r="J346" s="179">
        <f>BK346</f>
        <v>0</v>
      </c>
      <c r="K346" s="12"/>
      <c r="L346" s="167"/>
      <c r="M346" s="172"/>
      <c r="N346" s="173"/>
      <c r="O346" s="173"/>
      <c r="P346" s="174">
        <f>SUM(P347:P369)</f>
        <v>0</v>
      </c>
      <c r="Q346" s="173"/>
      <c r="R346" s="174">
        <f>SUM(R347:R369)</f>
        <v>105.38570573999999</v>
      </c>
      <c r="S346" s="173"/>
      <c r="T346" s="175">
        <f>SUM(T347:T369)</f>
        <v>168.12309999999999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68" t="s">
        <v>86</v>
      </c>
      <c r="AT346" s="176" t="s">
        <v>78</v>
      </c>
      <c r="AU346" s="176" t="s">
        <v>86</v>
      </c>
      <c r="AY346" s="168" t="s">
        <v>140</v>
      </c>
      <c r="BK346" s="177">
        <f>SUM(BK347:BK369)</f>
        <v>0</v>
      </c>
    </row>
    <row r="347" s="2" customFormat="1" ht="24.15" customHeight="1">
      <c r="A347" s="38"/>
      <c r="B347" s="180"/>
      <c r="C347" s="181" t="s">
        <v>416</v>
      </c>
      <c r="D347" s="181" t="s">
        <v>142</v>
      </c>
      <c r="E347" s="182" t="s">
        <v>417</v>
      </c>
      <c r="F347" s="183" t="s">
        <v>418</v>
      </c>
      <c r="G347" s="184" t="s">
        <v>150</v>
      </c>
      <c r="H347" s="185">
        <v>6</v>
      </c>
      <c r="I347" s="186"/>
      <c r="J347" s="187">
        <f>ROUND(I347*H347,2)</f>
        <v>0</v>
      </c>
      <c r="K347" s="188"/>
      <c r="L347" s="39"/>
      <c r="M347" s="189" t="s">
        <v>1</v>
      </c>
      <c r="N347" s="190" t="s">
        <v>44</v>
      </c>
      <c r="O347" s="77"/>
      <c r="P347" s="191">
        <f>O347*H347</f>
        <v>0</v>
      </c>
      <c r="Q347" s="191">
        <v>0</v>
      </c>
      <c r="R347" s="191">
        <f>Q347*H347</f>
        <v>0</v>
      </c>
      <c r="S347" s="191">
        <v>0</v>
      </c>
      <c r="T347" s="192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93" t="s">
        <v>146</v>
      </c>
      <c r="AT347" s="193" t="s">
        <v>142</v>
      </c>
      <c r="AU347" s="193" t="s">
        <v>88</v>
      </c>
      <c r="AY347" s="19" t="s">
        <v>140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19" t="s">
        <v>86</v>
      </c>
      <c r="BK347" s="194">
        <f>ROUND(I347*H347,2)</f>
        <v>0</v>
      </c>
      <c r="BL347" s="19" t="s">
        <v>146</v>
      </c>
      <c r="BM347" s="193" t="s">
        <v>419</v>
      </c>
    </row>
    <row r="348" s="2" customFormat="1" ht="16.5" customHeight="1">
      <c r="A348" s="38"/>
      <c r="B348" s="180"/>
      <c r="C348" s="231" t="s">
        <v>420</v>
      </c>
      <c r="D348" s="231" t="s">
        <v>402</v>
      </c>
      <c r="E348" s="232" t="s">
        <v>421</v>
      </c>
      <c r="F348" s="233" t="s">
        <v>422</v>
      </c>
      <c r="G348" s="234" t="s">
        <v>150</v>
      </c>
      <c r="H348" s="235">
        <v>6</v>
      </c>
      <c r="I348" s="236"/>
      <c r="J348" s="237">
        <f>ROUND(I348*H348,2)</f>
        <v>0</v>
      </c>
      <c r="K348" s="238"/>
      <c r="L348" s="239"/>
      <c r="M348" s="240" t="s">
        <v>1</v>
      </c>
      <c r="N348" s="241" t="s">
        <v>44</v>
      </c>
      <c r="O348" s="77"/>
      <c r="P348" s="191">
        <f>O348*H348</f>
        <v>0</v>
      </c>
      <c r="Q348" s="191">
        <v>0.0020999999999999999</v>
      </c>
      <c r="R348" s="191">
        <f>Q348*H348</f>
        <v>0.0126</v>
      </c>
      <c r="S348" s="191">
        <v>0</v>
      </c>
      <c r="T348" s="192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93" t="s">
        <v>181</v>
      </c>
      <c r="AT348" s="193" t="s">
        <v>402</v>
      </c>
      <c r="AU348" s="193" t="s">
        <v>88</v>
      </c>
      <c r="AY348" s="19" t="s">
        <v>140</v>
      </c>
      <c r="BE348" s="194">
        <f>IF(N348="základní",J348,0)</f>
        <v>0</v>
      </c>
      <c r="BF348" s="194">
        <f>IF(N348="snížená",J348,0)</f>
        <v>0</v>
      </c>
      <c r="BG348" s="194">
        <f>IF(N348="zákl. přenesená",J348,0)</f>
        <v>0</v>
      </c>
      <c r="BH348" s="194">
        <f>IF(N348="sníž. přenesená",J348,0)</f>
        <v>0</v>
      </c>
      <c r="BI348" s="194">
        <f>IF(N348="nulová",J348,0)</f>
        <v>0</v>
      </c>
      <c r="BJ348" s="19" t="s">
        <v>86</v>
      </c>
      <c r="BK348" s="194">
        <f>ROUND(I348*H348,2)</f>
        <v>0</v>
      </c>
      <c r="BL348" s="19" t="s">
        <v>146</v>
      </c>
      <c r="BM348" s="193" t="s">
        <v>423</v>
      </c>
    </row>
    <row r="349" s="2" customFormat="1" ht="33" customHeight="1">
      <c r="A349" s="38"/>
      <c r="B349" s="180"/>
      <c r="C349" s="181" t="s">
        <v>424</v>
      </c>
      <c r="D349" s="181" t="s">
        <v>142</v>
      </c>
      <c r="E349" s="182" t="s">
        <v>425</v>
      </c>
      <c r="F349" s="183" t="s">
        <v>426</v>
      </c>
      <c r="G349" s="184" t="s">
        <v>427</v>
      </c>
      <c r="H349" s="185">
        <v>82.900000000000006</v>
      </c>
      <c r="I349" s="186"/>
      <c r="J349" s="187">
        <f>ROUND(I349*H349,2)</f>
        <v>0</v>
      </c>
      <c r="K349" s="188"/>
      <c r="L349" s="39"/>
      <c r="M349" s="189" t="s">
        <v>1</v>
      </c>
      <c r="N349" s="190" t="s">
        <v>44</v>
      </c>
      <c r="O349" s="77"/>
      <c r="P349" s="191">
        <f>O349*H349</f>
        <v>0</v>
      </c>
      <c r="Q349" s="191">
        <v>0.15540000000000001</v>
      </c>
      <c r="R349" s="191">
        <f>Q349*H349</f>
        <v>12.882660000000001</v>
      </c>
      <c r="S349" s="191">
        <v>0</v>
      </c>
      <c r="T349" s="19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3" t="s">
        <v>146</v>
      </c>
      <c r="AT349" s="193" t="s">
        <v>142</v>
      </c>
      <c r="AU349" s="193" t="s">
        <v>88</v>
      </c>
      <c r="AY349" s="19" t="s">
        <v>140</v>
      </c>
      <c r="BE349" s="194">
        <f>IF(N349="základní",J349,0)</f>
        <v>0</v>
      </c>
      <c r="BF349" s="194">
        <f>IF(N349="snížená",J349,0)</f>
        <v>0</v>
      </c>
      <c r="BG349" s="194">
        <f>IF(N349="zákl. přenesená",J349,0)</f>
        <v>0</v>
      </c>
      <c r="BH349" s="194">
        <f>IF(N349="sníž. přenesená",J349,0)</f>
        <v>0</v>
      </c>
      <c r="BI349" s="194">
        <f>IF(N349="nulová",J349,0)</f>
        <v>0</v>
      </c>
      <c r="BJ349" s="19" t="s">
        <v>86</v>
      </c>
      <c r="BK349" s="194">
        <f>ROUND(I349*H349,2)</f>
        <v>0</v>
      </c>
      <c r="BL349" s="19" t="s">
        <v>146</v>
      </c>
      <c r="BM349" s="193" t="s">
        <v>428</v>
      </c>
    </row>
    <row r="350" s="13" customFormat="1">
      <c r="A350" s="13"/>
      <c r="B350" s="195"/>
      <c r="C350" s="13"/>
      <c r="D350" s="196" t="s">
        <v>159</v>
      </c>
      <c r="E350" s="197" t="s">
        <v>1</v>
      </c>
      <c r="F350" s="198" t="s">
        <v>429</v>
      </c>
      <c r="G350" s="13"/>
      <c r="H350" s="199">
        <v>82.900000000000006</v>
      </c>
      <c r="I350" s="200"/>
      <c r="J350" s="13"/>
      <c r="K350" s="13"/>
      <c r="L350" s="195"/>
      <c r="M350" s="201"/>
      <c r="N350" s="202"/>
      <c r="O350" s="202"/>
      <c r="P350" s="202"/>
      <c r="Q350" s="202"/>
      <c r="R350" s="202"/>
      <c r="S350" s="202"/>
      <c r="T350" s="20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7" t="s">
        <v>159</v>
      </c>
      <c r="AU350" s="197" t="s">
        <v>88</v>
      </c>
      <c r="AV350" s="13" t="s">
        <v>88</v>
      </c>
      <c r="AW350" s="13" t="s">
        <v>35</v>
      </c>
      <c r="AX350" s="13" t="s">
        <v>86</v>
      </c>
      <c r="AY350" s="197" t="s">
        <v>140</v>
      </c>
    </row>
    <row r="351" s="2" customFormat="1" ht="24.15" customHeight="1">
      <c r="A351" s="38"/>
      <c r="B351" s="180"/>
      <c r="C351" s="231" t="s">
        <v>430</v>
      </c>
      <c r="D351" s="231" t="s">
        <v>402</v>
      </c>
      <c r="E351" s="232" t="s">
        <v>431</v>
      </c>
      <c r="F351" s="233" t="s">
        <v>432</v>
      </c>
      <c r="G351" s="234" t="s">
        <v>427</v>
      </c>
      <c r="H351" s="235">
        <v>84.558000000000007</v>
      </c>
      <c r="I351" s="236"/>
      <c r="J351" s="237">
        <f>ROUND(I351*H351,2)</f>
        <v>0</v>
      </c>
      <c r="K351" s="238"/>
      <c r="L351" s="239"/>
      <c r="M351" s="240" t="s">
        <v>1</v>
      </c>
      <c r="N351" s="241" t="s">
        <v>44</v>
      </c>
      <c r="O351" s="77"/>
      <c r="P351" s="191">
        <f>O351*H351</f>
        <v>0</v>
      </c>
      <c r="Q351" s="191">
        <v>0.048300000000000003</v>
      </c>
      <c r="R351" s="191">
        <f>Q351*H351</f>
        <v>4.0841514000000005</v>
      </c>
      <c r="S351" s="191">
        <v>0</v>
      </c>
      <c r="T351" s="19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93" t="s">
        <v>181</v>
      </c>
      <c r="AT351" s="193" t="s">
        <v>402</v>
      </c>
      <c r="AU351" s="193" t="s">
        <v>88</v>
      </c>
      <c r="AY351" s="19" t="s">
        <v>140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19" t="s">
        <v>86</v>
      </c>
      <c r="BK351" s="194">
        <f>ROUND(I351*H351,2)</f>
        <v>0</v>
      </c>
      <c r="BL351" s="19" t="s">
        <v>146</v>
      </c>
      <c r="BM351" s="193" t="s">
        <v>433</v>
      </c>
    </row>
    <row r="352" s="13" customFormat="1">
      <c r="A352" s="13"/>
      <c r="B352" s="195"/>
      <c r="C352" s="13"/>
      <c r="D352" s="196" t="s">
        <v>159</v>
      </c>
      <c r="E352" s="13"/>
      <c r="F352" s="198" t="s">
        <v>434</v>
      </c>
      <c r="G352" s="13"/>
      <c r="H352" s="199">
        <v>84.558000000000007</v>
      </c>
      <c r="I352" s="200"/>
      <c r="J352" s="13"/>
      <c r="K352" s="13"/>
      <c r="L352" s="195"/>
      <c r="M352" s="201"/>
      <c r="N352" s="202"/>
      <c r="O352" s="202"/>
      <c r="P352" s="202"/>
      <c r="Q352" s="202"/>
      <c r="R352" s="202"/>
      <c r="S352" s="202"/>
      <c r="T352" s="20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7" t="s">
        <v>159</v>
      </c>
      <c r="AU352" s="197" t="s">
        <v>88</v>
      </c>
      <c r="AV352" s="13" t="s">
        <v>88</v>
      </c>
      <c r="AW352" s="13" t="s">
        <v>3</v>
      </c>
      <c r="AX352" s="13" t="s">
        <v>86</v>
      </c>
      <c r="AY352" s="197" t="s">
        <v>140</v>
      </c>
    </row>
    <row r="353" s="2" customFormat="1" ht="24.15" customHeight="1">
      <c r="A353" s="38"/>
      <c r="B353" s="180"/>
      <c r="C353" s="181" t="s">
        <v>435</v>
      </c>
      <c r="D353" s="181" t="s">
        <v>142</v>
      </c>
      <c r="E353" s="182" t="s">
        <v>436</v>
      </c>
      <c r="F353" s="183" t="s">
        <v>437</v>
      </c>
      <c r="G353" s="184" t="s">
        <v>150</v>
      </c>
      <c r="H353" s="185">
        <v>8</v>
      </c>
      <c r="I353" s="186"/>
      <c r="J353" s="187">
        <f>ROUND(I353*H353,2)</f>
        <v>0</v>
      </c>
      <c r="K353" s="188"/>
      <c r="L353" s="39"/>
      <c r="M353" s="189" t="s">
        <v>1</v>
      </c>
      <c r="N353" s="190" t="s">
        <v>44</v>
      </c>
      <c r="O353" s="77"/>
      <c r="P353" s="191">
        <f>O353*H353</f>
        <v>0</v>
      </c>
      <c r="Q353" s="191">
        <v>7.0056599999999998</v>
      </c>
      <c r="R353" s="191">
        <f>Q353*H353</f>
        <v>56.045279999999998</v>
      </c>
      <c r="S353" s="191">
        <v>0</v>
      </c>
      <c r="T353" s="19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3" t="s">
        <v>146</v>
      </c>
      <c r="AT353" s="193" t="s">
        <v>142</v>
      </c>
      <c r="AU353" s="193" t="s">
        <v>88</v>
      </c>
      <c r="AY353" s="19" t="s">
        <v>140</v>
      </c>
      <c r="BE353" s="194">
        <f>IF(N353="základní",J353,0)</f>
        <v>0</v>
      </c>
      <c r="BF353" s="194">
        <f>IF(N353="snížená",J353,0)</f>
        <v>0</v>
      </c>
      <c r="BG353" s="194">
        <f>IF(N353="zákl. přenesená",J353,0)</f>
        <v>0</v>
      </c>
      <c r="BH353" s="194">
        <f>IF(N353="sníž. přenesená",J353,0)</f>
        <v>0</v>
      </c>
      <c r="BI353" s="194">
        <f>IF(N353="nulová",J353,0)</f>
        <v>0</v>
      </c>
      <c r="BJ353" s="19" t="s">
        <v>86</v>
      </c>
      <c r="BK353" s="194">
        <f>ROUND(I353*H353,2)</f>
        <v>0</v>
      </c>
      <c r="BL353" s="19" t="s">
        <v>146</v>
      </c>
      <c r="BM353" s="193" t="s">
        <v>438</v>
      </c>
    </row>
    <row r="354" s="2" customFormat="1" ht="24.15" customHeight="1">
      <c r="A354" s="38"/>
      <c r="B354" s="180"/>
      <c r="C354" s="181" t="s">
        <v>439</v>
      </c>
      <c r="D354" s="181" t="s">
        <v>142</v>
      </c>
      <c r="E354" s="182" t="s">
        <v>440</v>
      </c>
      <c r="F354" s="183" t="s">
        <v>441</v>
      </c>
      <c r="G354" s="184" t="s">
        <v>427</v>
      </c>
      <c r="H354" s="185">
        <v>33.25</v>
      </c>
      <c r="I354" s="186"/>
      <c r="J354" s="187">
        <f>ROUND(I354*H354,2)</f>
        <v>0</v>
      </c>
      <c r="K354" s="188"/>
      <c r="L354" s="39"/>
      <c r="M354" s="189" t="s">
        <v>1</v>
      </c>
      <c r="N354" s="190" t="s">
        <v>44</v>
      </c>
      <c r="O354" s="77"/>
      <c r="P354" s="191">
        <f>O354*H354</f>
        <v>0</v>
      </c>
      <c r="Q354" s="191">
        <v>0.61348000000000003</v>
      </c>
      <c r="R354" s="191">
        <f>Q354*H354</f>
        <v>20.398210000000002</v>
      </c>
      <c r="S354" s="191">
        <v>0</v>
      </c>
      <c r="T354" s="192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93" t="s">
        <v>146</v>
      </c>
      <c r="AT354" s="193" t="s">
        <v>142</v>
      </c>
      <c r="AU354" s="193" t="s">
        <v>88</v>
      </c>
      <c r="AY354" s="19" t="s">
        <v>140</v>
      </c>
      <c r="BE354" s="194">
        <f>IF(N354="základní",J354,0)</f>
        <v>0</v>
      </c>
      <c r="BF354" s="194">
        <f>IF(N354="snížená",J354,0)</f>
        <v>0</v>
      </c>
      <c r="BG354" s="194">
        <f>IF(N354="zákl. přenesená",J354,0)</f>
        <v>0</v>
      </c>
      <c r="BH354" s="194">
        <f>IF(N354="sníž. přenesená",J354,0)</f>
        <v>0</v>
      </c>
      <c r="BI354" s="194">
        <f>IF(N354="nulová",J354,0)</f>
        <v>0</v>
      </c>
      <c r="BJ354" s="19" t="s">
        <v>86</v>
      </c>
      <c r="BK354" s="194">
        <f>ROUND(I354*H354,2)</f>
        <v>0</v>
      </c>
      <c r="BL354" s="19" t="s">
        <v>146</v>
      </c>
      <c r="BM354" s="193" t="s">
        <v>442</v>
      </c>
    </row>
    <row r="355" s="13" customFormat="1">
      <c r="A355" s="13"/>
      <c r="B355" s="195"/>
      <c r="C355" s="13"/>
      <c r="D355" s="196" t="s">
        <v>159</v>
      </c>
      <c r="E355" s="197" t="s">
        <v>1</v>
      </c>
      <c r="F355" s="198" t="s">
        <v>443</v>
      </c>
      <c r="G355" s="13"/>
      <c r="H355" s="199">
        <v>33.25</v>
      </c>
      <c r="I355" s="200"/>
      <c r="J355" s="13"/>
      <c r="K355" s="13"/>
      <c r="L355" s="195"/>
      <c r="M355" s="201"/>
      <c r="N355" s="202"/>
      <c r="O355" s="202"/>
      <c r="P355" s="202"/>
      <c r="Q355" s="202"/>
      <c r="R355" s="202"/>
      <c r="S355" s="202"/>
      <c r="T355" s="20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7" t="s">
        <v>159</v>
      </c>
      <c r="AU355" s="197" t="s">
        <v>88</v>
      </c>
      <c r="AV355" s="13" t="s">
        <v>88</v>
      </c>
      <c r="AW355" s="13" t="s">
        <v>35</v>
      </c>
      <c r="AX355" s="13" t="s">
        <v>86</v>
      </c>
      <c r="AY355" s="197" t="s">
        <v>140</v>
      </c>
    </row>
    <row r="356" s="2" customFormat="1" ht="16.5" customHeight="1">
      <c r="A356" s="38"/>
      <c r="B356" s="180"/>
      <c r="C356" s="231" t="s">
        <v>444</v>
      </c>
      <c r="D356" s="231" t="s">
        <v>402</v>
      </c>
      <c r="E356" s="232" t="s">
        <v>445</v>
      </c>
      <c r="F356" s="233" t="s">
        <v>446</v>
      </c>
      <c r="G356" s="234" t="s">
        <v>427</v>
      </c>
      <c r="H356" s="235">
        <v>39.899999999999999</v>
      </c>
      <c r="I356" s="236"/>
      <c r="J356" s="237">
        <f>ROUND(I356*H356,2)</f>
        <v>0</v>
      </c>
      <c r="K356" s="238"/>
      <c r="L356" s="239"/>
      <c r="M356" s="240" t="s">
        <v>1</v>
      </c>
      <c r="N356" s="241" t="s">
        <v>44</v>
      </c>
      <c r="O356" s="77"/>
      <c r="P356" s="191">
        <f>O356*H356</f>
        <v>0</v>
      </c>
      <c r="Q356" s="191">
        <v>0.29959999999999998</v>
      </c>
      <c r="R356" s="191">
        <f>Q356*H356</f>
        <v>11.954039999999999</v>
      </c>
      <c r="S356" s="191">
        <v>0</v>
      </c>
      <c r="T356" s="19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93" t="s">
        <v>181</v>
      </c>
      <c r="AT356" s="193" t="s">
        <v>402</v>
      </c>
      <c r="AU356" s="193" t="s">
        <v>88</v>
      </c>
      <c r="AY356" s="19" t="s">
        <v>140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9" t="s">
        <v>86</v>
      </c>
      <c r="BK356" s="194">
        <f>ROUND(I356*H356,2)</f>
        <v>0</v>
      </c>
      <c r="BL356" s="19" t="s">
        <v>146</v>
      </c>
      <c r="BM356" s="193" t="s">
        <v>447</v>
      </c>
    </row>
    <row r="357" s="13" customFormat="1">
      <c r="A357" s="13"/>
      <c r="B357" s="195"/>
      <c r="C357" s="13"/>
      <c r="D357" s="196" t="s">
        <v>159</v>
      </c>
      <c r="E357" s="13"/>
      <c r="F357" s="198" t="s">
        <v>448</v>
      </c>
      <c r="G357" s="13"/>
      <c r="H357" s="199">
        <v>39.899999999999999</v>
      </c>
      <c r="I357" s="200"/>
      <c r="J357" s="13"/>
      <c r="K357" s="13"/>
      <c r="L357" s="195"/>
      <c r="M357" s="201"/>
      <c r="N357" s="202"/>
      <c r="O357" s="202"/>
      <c r="P357" s="202"/>
      <c r="Q357" s="202"/>
      <c r="R357" s="202"/>
      <c r="S357" s="202"/>
      <c r="T357" s="20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7" t="s">
        <v>159</v>
      </c>
      <c r="AU357" s="197" t="s">
        <v>88</v>
      </c>
      <c r="AV357" s="13" t="s">
        <v>88</v>
      </c>
      <c r="AW357" s="13" t="s">
        <v>3</v>
      </c>
      <c r="AX357" s="13" t="s">
        <v>86</v>
      </c>
      <c r="AY357" s="197" t="s">
        <v>140</v>
      </c>
    </row>
    <row r="358" s="2" customFormat="1" ht="33" customHeight="1">
      <c r="A358" s="38"/>
      <c r="B358" s="180"/>
      <c r="C358" s="181" t="s">
        <v>449</v>
      </c>
      <c r="D358" s="181" t="s">
        <v>142</v>
      </c>
      <c r="E358" s="182" t="s">
        <v>450</v>
      </c>
      <c r="F358" s="183" t="s">
        <v>451</v>
      </c>
      <c r="G358" s="184" t="s">
        <v>427</v>
      </c>
      <c r="H358" s="185">
        <v>13.050000000000001</v>
      </c>
      <c r="I358" s="186"/>
      <c r="J358" s="187">
        <f>ROUND(I358*H358,2)</f>
        <v>0</v>
      </c>
      <c r="K358" s="188"/>
      <c r="L358" s="39"/>
      <c r="M358" s="189" t="s">
        <v>1</v>
      </c>
      <c r="N358" s="190" t="s">
        <v>44</v>
      </c>
      <c r="O358" s="77"/>
      <c r="P358" s="191">
        <f>O358*H358</f>
        <v>0</v>
      </c>
      <c r="Q358" s="191">
        <v>0.00060999999999999997</v>
      </c>
      <c r="R358" s="191">
        <f>Q358*H358</f>
        <v>0.0079605000000000006</v>
      </c>
      <c r="S358" s="191">
        <v>0</v>
      </c>
      <c r="T358" s="19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93" t="s">
        <v>146</v>
      </c>
      <c r="AT358" s="193" t="s">
        <v>142</v>
      </c>
      <c r="AU358" s="193" t="s">
        <v>88</v>
      </c>
      <c r="AY358" s="19" t="s">
        <v>140</v>
      </c>
      <c r="BE358" s="194">
        <f>IF(N358="základní",J358,0)</f>
        <v>0</v>
      </c>
      <c r="BF358" s="194">
        <f>IF(N358="snížená",J358,0)</f>
        <v>0</v>
      </c>
      <c r="BG358" s="194">
        <f>IF(N358="zákl. přenesená",J358,0)</f>
        <v>0</v>
      </c>
      <c r="BH358" s="194">
        <f>IF(N358="sníž. přenesená",J358,0)</f>
        <v>0</v>
      </c>
      <c r="BI358" s="194">
        <f>IF(N358="nulová",J358,0)</f>
        <v>0</v>
      </c>
      <c r="BJ358" s="19" t="s">
        <v>86</v>
      </c>
      <c r="BK358" s="194">
        <f>ROUND(I358*H358,2)</f>
        <v>0</v>
      </c>
      <c r="BL358" s="19" t="s">
        <v>146</v>
      </c>
      <c r="BM358" s="193" t="s">
        <v>452</v>
      </c>
    </row>
    <row r="359" s="13" customFormat="1">
      <c r="A359" s="13"/>
      <c r="B359" s="195"/>
      <c r="C359" s="13"/>
      <c r="D359" s="196" t="s">
        <v>159</v>
      </c>
      <c r="E359" s="197" t="s">
        <v>1</v>
      </c>
      <c r="F359" s="198" t="s">
        <v>453</v>
      </c>
      <c r="G359" s="13"/>
      <c r="H359" s="199">
        <v>13.050000000000001</v>
      </c>
      <c r="I359" s="200"/>
      <c r="J359" s="13"/>
      <c r="K359" s="13"/>
      <c r="L359" s="195"/>
      <c r="M359" s="201"/>
      <c r="N359" s="202"/>
      <c r="O359" s="202"/>
      <c r="P359" s="202"/>
      <c r="Q359" s="202"/>
      <c r="R359" s="202"/>
      <c r="S359" s="202"/>
      <c r="T359" s="20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7" t="s">
        <v>159</v>
      </c>
      <c r="AU359" s="197" t="s">
        <v>88</v>
      </c>
      <c r="AV359" s="13" t="s">
        <v>88</v>
      </c>
      <c r="AW359" s="13" t="s">
        <v>35</v>
      </c>
      <c r="AX359" s="13" t="s">
        <v>86</v>
      </c>
      <c r="AY359" s="197" t="s">
        <v>140</v>
      </c>
    </row>
    <row r="360" s="2" customFormat="1" ht="24.15" customHeight="1">
      <c r="A360" s="38"/>
      <c r="B360" s="180"/>
      <c r="C360" s="181" t="s">
        <v>454</v>
      </c>
      <c r="D360" s="181" t="s">
        <v>142</v>
      </c>
      <c r="E360" s="182" t="s">
        <v>455</v>
      </c>
      <c r="F360" s="183" t="s">
        <v>456</v>
      </c>
      <c r="G360" s="184" t="s">
        <v>427</v>
      </c>
      <c r="H360" s="185">
        <v>1926</v>
      </c>
      <c r="I360" s="186"/>
      <c r="J360" s="187">
        <f>ROUND(I360*H360,2)</f>
        <v>0</v>
      </c>
      <c r="K360" s="188"/>
      <c r="L360" s="39"/>
      <c r="M360" s="189" t="s">
        <v>1</v>
      </c>
      <c r="N360" s="190" t="s">
        <v>44</v>
      </c>
      <c r="O360" s="77"/>
      <c r="P360" s="191">
        <f>O360*H360</f>
        <v>0</v>
      </c>
      <c r="Q360" s="191">
        <v>0</v>
      </c>
      <c r="R360" s="191">
        <f>Q360*H360</f>
        <v>0</v>
      </c>
      <c r="S360" s="191">
        <v>0.085999999999999993</v>
      </c>
      <c r="T360" s="192">
        <f>S360*H360</f>
        <v>165.636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93" t="s">
        <v>146</v>
      </c>
      <c r="AT360" s="193" t="s">
        <v>142</v>
      </c>
      <c r="AU360" s="193" t="s">
        <v>88</v>
      </c>
      <c r="AY360" s="19" t="s">
        <v>140</v>
      </c>
      <c r="BE360" s="194">
        <f>IF(N360="základní",J360,0)</f>
        <v>0</v>
      </c>
      <c r="BF360" s="194">
        <f>IF(N360="snížená",J360,0)</f>
        <v>0</v>
      </c>
      <c r="BG360" s="194">
        <f>IF(N360="zákl. přenesená",J360,0)</f>
        <v>0</v>
      </c>
      <c r="BH360" s="194">
        <f>IF(N360="sníž. přenesená",J360,0)</f>
        <v>0</v>
      </c>
      <c r="BI360" s="194">
        <f>IF(N360="nulová",J360,0)</f>
        <v>0</v>
      </c>
      <c r="BJ360" s="19" t="s">
        <v>86</v>
      </c>
      <c r="BK360" s="194">
        <f>ROUND(I360*H360,2)</f>
        <v>0</v>
      </c>
      <c r="BL360" s="19" t="s">
        <v>146</v>
      </c>
      <c r="BM360" s="193" t="s">
        <v>457</v>
      </c>
    </row>
    <row r="361" s="13" customFormat="1">
      <c r="A361" s="13"/>
      <c r="B361" s="195"/>
      <c r="C361" s="13"/>
      <c r="D361" s="196" t="s">
        <v>159</v>
      </c>
      <c r="E361" s="197" t="s">
        <v>1</v>
      </c>
      <c r="F361" s="198" t="s">
        <v>458</v>
      </c>
      <c r="G361" s="13"/>
      <c r="H361" s="199">
        <v>1926</v>
      </c>
      <c r="I361" s="200"/>
      <c r="J361" s="13"/>
      <c r="K361" s="13"/>
      <c r="L361" s="195"/>
      <c r="M361" s="201"/>
      <c r="N361" s="202"/>
      <c r="O361" s="202"/>
      <c r="P361" s="202"/>
      <c r="Q361" s="202"/>
      <c r="R361" s="202"/>
      <c r="S361" s="202"/>
      <c r="T361" s="20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7" t="s">
        <v>159</v>
      </c>
      <c r="AU361" s="197" t="s">
        <v>88</v>
      </c>
      <c r="AV361" s="13" t="s">
        <v>88</v>
      </c>
      <c r="AW361" s="13" t="s">
        <v>35</v>
      </c>
      <c r="AX361" s="13" t="s">
        <v>86</v>
      </c>
      <c r="AY361" s="197" t="s">
        <v>140</v>
      </c>
    </row>
    <row r="362" s="2" customFormat="1" ht="24.15" customHeight="1">
      <c r="A362" s="38"/>
      <c r="B362" s="180"/>
      <c r="C362" s="181" t="s">
        <v>459</v>
      </c>
      <c r="D362" s="181" t="s">
        <v>142</v>
      </c>
      <c r="E362" s="182" t="s">
        <v>460</v>
      </c>
      <c r="F362" s="183" t="s">
        <v>461</v>
      </c>
      <c r="G362" s="184" t="s">
        <v>427</v>
      </c>
      <c r="H362" s="185">
        <v>4</v>
      </c>
      <c r="I362" s="186"/>
      <c r="J362" s="187">
        <f>ROUND(I362*H362,2)</f>
        <v>0</v>
      </c>
      <c r="K362" s="188"/>
      <c r="L362" s="39"/>
      <c r="M362" s="189" t="s">
        <v>1</v>
      </c>
      <c r="N362" s="190" t="s">
        <v>44</v>
      </c>
      <c r="O362" s="77"/>
      <c r="P362" s="191">
        <f>O362*H362</f>
        <v>0</v>
      </c>
      <c r="Q362" s="191">
        <v>0</v>
      </c>
      <c r="R362" s="191">
        <f>Q362*H362</f>
        <v>0</v>
      </c>
      <c r="S362" s="191">
        <v>0.58199999999999996</v>
      </c>
      <c r="T362" s="192">
        <f>S362*H362</f>
        <v>2.3279999999999998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93" t="s">
        <v>146</v>
      </c>
      <c r="AT362" s="193" t="s">
        <v>142</v>
      </c>
      <c r="AU362" s="193" t="s">
        <v>88</v>
      </c>
      <c r="AY362" s="19" t="s">
        <v>140</v>
      </c>
      <c r="BE362" s="194">
        <f>IF(N362="základní",J362,0)</f>
        <v>0</v>
      </c>
      <c r="BF362" s="194">
        <f>IF(N362="snížená",J362,0)</f>
        <v>0</v>
      </c>
      <c r="BG362" s="194">
        <f>IF(N362="zákl. přenesená",J362,0)</f>
        <v>0</v>
      </c>
      <c r="BH362" s="194">
        <f>IF(N362="sníž. přenesená",J362,0)</f>
        <v>0</v>
      </c>
      <c r="BI362" s="194">
        <f>IF(N362="nulová",J362,0)</f>
        <v>0</v>
      </c>
      <c r="BJ362" s="19" t="s">
        <v>86</v>
      </c>
      <c r="BK362" s="194">
        <f>ROUND(I362*H362,2)</f>
        <v>0</v>
      </c>
      <c r="BL362" s="19" t="s">
        <v>146</v>
      </c>
      <c r="BM362" s="193" t="s">
        <v>462</v>
      </c>
    </row>
    <row r="363" s="13" customFormat="1">
      <c r="A363" s="13"/>
      <c r="B363" s="195"/>
      <c r="C363" s="13"/>
      <c r="D363" s="196" t="s">
        <v>159</v>
      </c>
      <c r="E363" s="197" t="s">
        <v>1</v>
      </c>
      <c r="F363" s="198" t="s">
        <v>463</v>
      </c>
      <c r="G363" s="13"/>
      <c r="H363" s="199">
        <v>4</v>
      </c>
      <c r="I363" s="200"/>
      <c r="J363" s="13"/>
      <c r="K363" s="13"/>
      <c r="L363" s="195"/>
      <c r="M363" s="201"/>
      <c r="N363" s="202"/>
      <c r="O363" s="202"/>
      <c r="P363" s="202"/>
      <c r="Q363" s="202"/>
      <c r="R363" s="202"/>
      <c r="S363" s="202"/>
      <c r="T363" s="20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7" t="s">
        <v>159</v>
      </c>
      <c r="AU363" s="197" t="s">
        <v>88</v>
      </c>
      <c r="AV363" s="13" t="s">
        <v>88</v>
      </c>
      <c r="AW363" s="13" t="s">
        <v>35</v>
      </c>
      <c r="AX363" s="13" t="s">
        <v>86</v>
      </c>
      <c r="AY363" s="197" t="s">
        <v>140</v>
      </c>
    </row>
    <row r="364" s="2" customFormat="1" ht="24.15" customHeight="1">
      <c r="A364" s="38"/>
      <c r="B364" s="180"/>
      <c r="C364" s="181" t="s">
        <v>464</v>
      </c>
      <c r="D364" s="181" t="s">
        <v>142</v>
      </c>
      <c r="E364" s="182" t="s">
        <v>465</v>
      </c>
      <c r="F364" s="183" t="s">
        <v>466</v>
      </c>
      <c r="G364" s="184" t="s">
        <v>427</v>
      </c>
      <c r="H364" s="185">
        <v>3.7000000000000002</v>
      </c>
      <c r="I364" s="186"/>
      <c r="J364" s="187">
        <f>ROUND(I364*H364,2)</f>
        <v>0</v>
      </c>
      <c r="K364" s="188"/>
      <c r="L364" s="39"/>
      <c r="M364" s="189" t="s">
        <v>1</v>
      </c>
      <c r="N364" s="190" t="s">
        <v>44</v>
      </c>
      <c r="O364" s="77"/>
      <c r="P364" s="191">
        <f>O364*H364</f>
        <v>0</v>
      </c>
      <c r="Q364" s="191">
        <v>0</v>
      </c>
      <c r="R364" s="191">
        <f>Q364*H364</f>
        <v>0</v>
      </c>
      <c r="S364" s="191">
        <v>0.042999999999999997</v>
      </c>
      <c r="T364" s="192">
        <f>S364*H364</f>
        <v>0.15909999999999999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93" t="s">
        <v>146</v>
      </c>
      <c r="AT364" s="193" t="s">
        <v>142</v>
      </c>
      <c r="AU364" s="193" t="s">
        <v>88</v>
      </c>
      <c r="AY364" s="19" t="s">
        <v>140</v>
      </c>
      <c r="BE364" s="194">
        <f>IF(N364="základní",J364,0)</f>
        <v>0</v>
      </c>
      <c r="BF364" s="194">
        <f>IF(N364="snížená",J364,0)</f>
        <v>0</v>
      </c>
      <c r="BG364" s="194">
        <f>IF(N364="zákl. přenesená",J364,0)</f>
        <v>0</v>
      </c>
      <c r="BH364" s="194">
        <f>IF(N364="sníž. přenesená",J364,0)</f>
        <v>0</v>
      </c>
      <c r="BI364" s="194">
        <f>IF(N364="nulová",J364,0)</f>
        <v>0</v>
      </c>
      <c r="BJ364" s="19" t="s">
        <v>86</v>
      </c>
      <c r="BK364" s="194">
        <f>ROUND(I364*H364,2)</f>
        <v>0</v>
      </c>
      <c r="BL364" s="19" t="s">
        <v>146</v>
      </c>
      <c r="BM364" s="193" t="s">
        <v>467</v>
      </c>
    </row>
    <row r="365" s="13" customFormat="1">
      <c r="A365" s="13"/>
      <c r="B365" s="195"/>
      <c r="C365" s="13"/>
      <c r="D365" s="196" t="s">
        <v>159</v>
      </c>
      <c r="E365" s="197" t="s">
        <v>1</v>
      </c>
      <c r="F365" s="198" t="s">
        <v>468</v>
      </c>
      <c r="G365" s="13"/>
      <c r="H365" s="199">
        <v>3.7000000000000002</v>
      </c>
      <c r="I365" s="200"/>
      <c r="J365" s="13"/>
      <c r="K365" s="13"/>
      <c r="L365" s="195"/>
      <c r="M365" s="201"/>
      <c r="N365" s="202"/>
      <c r="O365" s="202"/>
      <c r="P365" s="202"/>
      <c r="Q365" s="202"/>
      <c r="R365" s="202"/>
      <c r="S365" s="202"/>
      <c r="T365" s="20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7" t="s">
        <v>159</v>
      </c>
      <c r="AU365" s="197" t="s">
        <v>88</v>
      </c>
      <c r="AV365" s="13" t="s">
        <v>88</v>
      </c>
      <c r="AW365" s="13" t="s">
        <v>35</v>
      </c>
      <c r="AX365" s="13" t="s">
        <v>86</v>
      </c>
      <c r="AY365" s="197" t="s">
        <v>140</v>
      </c>
    </row>
    <row r="366" s="2" customFormat="1" ht="24.15" customHeight="1">
      <c r="A366" s="38"/>
      <c r="B366" s="180"/>
      <c r="C366" s="181" t="s">
        <v>469</v>
      </c>
      <c r="D366" s="181" t="s">
        <v>142</v>
      </c>
      <c r="E366" s="182" t="s">
        <v>470</v>
      </c>
      <c r="F366" s="183" t="s">
        <v>471</v>
      </c>
      <c r="G366" s="184" t="s">
        <v>427</v>
      </c>
      <c r="H366" s="185">
        <v>10.048</v>
      </c>
      <c r="I366" s="186"/>
      <c r="J366" s="187">
        <f>ROUND(I366*H366,2)</f>
        <v>0</v>
      </c>
      <c r="K366" s="188"/>
      <c r="L366" s="39"/>
      <c r="M366" s="189" t="s">
        <v>1</v>
      </c>
      <c r="N366" s="190" t="s">
        <v>44</v>
      </c>
      <c r="O366" s="77"/>
      <c r="P366" s="191">
        <f>O366*H366</f>
        <v>0</v>
      </c>
      <c r="Q366" s="191">
        <v>8.0000000000000007E-05</v>
      </c>
      <c r="R366" s="191">
        <f>Q366*H366</f>
        <v>0.00080384000000000011</v>
      </c>
      <c r="S366" s="191">
        <v>0</v>
      </c>
      <c r="T366" s="192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93" t="s">
        <v>146</v>
      </c>
      <c r="AT366" s="193" t="s">
        <v>142</v>
      </c>
      <c r="AU366" s="193" t="s">
        <v>88</v>
      </c>
      <c r="AY366" s="19" t="s">
        <v>140</v>
      </c>
      <c r="BE366" s="194">
        <f>IF(N366="základní",J366,0)</f>
        <v>0</v>
      </c>
      <c r="BF366" s="194">
        <f>IF(N366="snížená",J366,0)</f>
        <v>0</v>
      </c>
      <c r="BG366" s="194">
        <f>IF(N366="zákl. přenesená",J366,0)</f>
        <v>0</v>
      </c>
      <c r="BH366" s="194">
        <f>IF(N366="sníž. přenesená",J366,0)</f>
        <v>0</v>
      </c>
      <c r="BI366" s="194">
        <f>IF(N366="nulová",J366,0)</f>
        <v>0</v>
      </c>
      <c r="BJ366" s="19" t="s">
        <v>86</v>
      </c>
      <c r="BK366" s="194">
        <f>ROUND(I366*H366,2)</f>
        <v>0</v>
      </c>
      <c r="BL366" s="19" t="s">
        <v>146</v>
      </c>
      <c r="BM366" s="193" t="s">
        <v>472</v>
      </c>
    </row>
    <row r="367" s="13" customFormat="1">
      <c r="A367" s="13"/>
      <c r="B367" s="195"/>
      <c r="C367" s="13"/>
      <c r="D367" s="196" t="s">
        <v>159</v>
      </c>
      <c r="E367" s="197" t="s">
        <v>1</v>
      </c>
      <c r="F367" s="198" t="s">
        <v>473</v>
      </c>
      <c r="G367" s="13"/>
      <c r="H367" s="199">
        <v>10.048</v>
      </c>
      <c r="I367" s="200"/>
      <c r="J367" s="13"/>
      <c r="K367" s="13"/>
      <c r="L367" s="195"/>
      <c r="M367" s="201"/>
      <c r="N367" s="202"/>
      <c r="O367" s="202"/>
      <c r="P367" s="202"/>
      <c r="Q367" s="202"/>
      <c r="R367" s="202"/>
      <c r="S367" s="202"/>
      <c r="T367" s="20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7" t="s">
        <v>159</v>
      </c>
      <c r="AU367" s="197" t="s">
        <v>88</v>
      </c>
      <c r="AV367" s="13" t="s">
        <v>88</v>
      </c>
      <c r="AW367" s="13" t="s">
        <v>35</v>
      </c>
      <c r="AX367" s="13" t="s">
        <v>86</v>
      </c>
      <c r="AY367" s="197" t="s">
        <v>140</v>
      </c>
    </row>
    <row r="368" s="2" customFormat="1" ht="24.15" customHeight="1">
      <c r="A368" s="38"/>
      <c r="B368" s="180"/>
      <c r="C368" s="181" t="s">
        <v>474</v>
      </c>
      <c r="D368" s="181" t="s">
        <v>142</v>
      </c>
      <c r="E368" s="182" t="s">
        <v>475</v>
      </c>
      <c r="F368" s="183" t="s">
        <v>476</v>
      </c>
      <c r="G368" s="184" t="s">
        <v>145</v>
      </c>
      <c r="H368" s="185">
        <v>13.800000000000001</v>
      </c>
      <c r="I368" s="186"/>
      <c r="J368" s="187">
        <f>ROUND(I368*H368,2)</f>
        <v>0</v>
      </c>
      <c r="K368" s="188"/>
      <c r="L368" s="39"/>
      <c r="M368" s="189" t="s">
        <v>1</v>
      </c>
      <c r="N368" s="190" t="s">
        <v>44</v>
      </c>
      <c r="O368" s="77"/>
      <c r="P368" s="191">
        <f>O368*H368</f>
        <v>0</v>
      </c>
      <c r="Q368" s="191">
        <v>0</v>
      </c>
      <c r="R368" s="191">
        <f>Q368*H368</f>
        <v>0</v>
      </c>
      <c r="S368" s="191">
        <v>0</v>
      </c>
      <c r="T368" s="192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93" t="s">
        <v>146</v>
      </c>
      <c r="AT368" s="193" t="s">
        <v>142</v>
      </c>
      <c r="AU368" s="193" t="s">
        <v>88</v>
      </c>
      <c r="AY368" s="19" t="s">
        <v>140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19" t="s">
        <v>86</v>
      </c>
      <c r="BK368" s="194">
        <f>ROUND(I368*H368,2)</f>
        <v>0</v>
      </c>
      <c r="BL368" s="19" t="s">
        <v>146</v>
      </c>
      <c r="BM368" s="193" t="s">
        <v>477</v>
      </c>
    </row>
    <row r="369" s="13" customFormat="1">
      <c r="A369" s="13"/>
      <c r="B369" s="195"/>
      <c r="C369" s="13"/>
      <c r="D369" s="196" t="s">
        <v>159</v>
      </c>
      <c r="E369" s="197" t="s">
        <v>1</v>
      </c>
      <c r="F369" s="198" t="s">
        <v>413</v>
      </c>
      <c r="G369" s="13"/>
      <c r="H369" s="199">
        <v>13.800000000000001</v>
      </c>
      <c r="I369" s="200"/>
      <c r="J369" s="13"/>
      <c r="K369" s="13"/>
      <c r="L369" s="195"/>
      <c r="M369" s="201"/>
      <c r="N369" s="202"/>
      <c r="O369" s="202"/>
      <c r="P369" s="202"/>
      <c r="Q369" s="202"/>
      <c r="R369" s="202"/>
      <c r="S369" s="202"/>
      <c r="T369" s="20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7" t="s">
        <v>159</v>
      </c>
      <c r="AU369" s="197" t="s">
        <v>88</v>
      </c>
      <c r="AV369" s="13" t="s">
        <v>88</v>
      </c>
      <c r="AW369" s="13" t="s">
        <v>35</v>
      </c>
      <c r="AX369" s="13" t="s">
        <v>86</v>
      </c>
      <c r="AY369" s="197" t="s">
        <v>140</v>
      </c>
    </row>
    <row r="370" s="12" customFormat="1" ht="22.8" customHeight="1">
      <c r="A370" s="12"/>
      <c r="B370" s="167"/>
      <c r="C370" s="12"/>
      <c r="D370" s="168" t="s">
        <v>78</v>
      </c>
      <c r="E370" s="178" t="s">
        <v>478</v>
      </c>
      <c r="F370" s="178" t="s">
        <v>479</v>
      </c>
      <c r="G370" s="12"/>
      <c r="H370" s="12"/>
      <c r="I370" s="170"/>
      <c r="J370" s="179">
        <f>BK370</f>
        <v>0</v>
      </c>
      <c r="K370" s="12"/>
      <c r="L370" s="167"/>
      <c r="M370" s="172"/>
      <c r="N370" s="173"/>
      <c r="O370" s="173"/>
      <c r="P370" s="174">
        <f>SUM(P371:P383)</f>
        <v>0</v>
      </c>
      <c r="Q370" s="173"/>
      <c r="R370" s="174">
        <f>SUM(R371:R383)</f>
        <v>0</v>
      </c>
      <c r="S370" s="173"/>
      <c r="T370" s="175">
        <f>SUM(T371:T383)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68" t="s">
        <v>86</v>
      </c>
      <c r="AT370" s="176" t="s">
        <v>78</v>
      </c>
      <c r="AU370" s="176" t="s">
        <v>86</v>
      </c>
      <c r="AY370" s="168" t="s">
        <v>140</v>
      </c>
      <c r="BK370" s="177">
        <f>SUM(BK371:BK383)</f>
        <v>0</v>
      </c>
    </row>
    <row r="371" s="2" customFormat="1" ht="21.75" customHeight="1">
      <c r="A371" s="38"/>
      <c r="B371" s="180"/>
      <c r="C371" s="181" t="s">
        <v>480</v>
      </c>
      <c r="D371" s="181" t="s">
        <v>142</v>
      </c>
      <c r="E371" s="182" t="s">
        <v>481</v>
      </c>
      <c r="F371" s="183" t="s">
        <v>482</v>
      </c>
      <c r="G371" s="184" t="s">
        <v>281</v>
      </c>
      <c r="H371" s="185">
        <v>168.12299999999999</v>
      </c>
      <c r="I371" s="186"/>
      <c r="J371" s="187">
        <f>ROUND(I371*H371,2)</f>
        <v>0</v>
      </c>
      <c r="K371" s="188"/>
      <c r="L371" s="39"/>
      <c r="M371" s="189" t="s">
        <v>1</v>
      </c>
      <c r="N371" s="190" t="s">
        <v>44</v>
      </c>
      <c r="O371" s="77"/>
      <c r="P371" s="191">
        <f>O371*H371</f>
        <v>0</v>
      </c>
      <c r="Q371" s="191">
        <v>0</v>
      </c>
      <c r="R371" s="191">
        <f>Q371*H371</f>
        <v>0</v>
      </c>
      <c r="S371" s="191">
        <v>0</v>
      </c>
      <c r="T371" s="19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93" t="s">
        <v>146</v>
      </c>
      <c r="AT371" s="193" t="s">
        <v>142</v>
      </c>
      <c r="AU371" s="193" t="s">
        <v>88</v>
      </c>
      <c r="AY371" s="19" t="s">
        <v>140</v>
      </c>
      <c r="BE371" s="194">
        <f>IF(N371="základní",J371,0)</f>
        <v>0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9" t="s">
        <v>86</v>
      </c>
      <c r="BK371" s="194">
        <f>ROUND(I371*H371,2)</f>
        <v>0</v>
      </c>
      <c r="BL371" s="19" t="s">
        <v>146</v>
      </c>
      <c r="BM371" s="193" t="s">
        <v>483</v>
      </c>
    </row>
    <row r="372" s="2" customFormat="1" ht="21.75" customHeight="1">
      <c r="A372" s="38"/>
      <c r="B372" s="180"/>
      <c r="C372" s="181" t="s">
        <v>484</v>
      </c>
      <c r="D372" s="181" t="s">
        <v>142</v>
      </c>
      <c r="E372" s="182" t="s">
        <v>485</v>
      </c>
      <c r="F372" s="183" t="s">
        <v>482</v>
      </c>
      <c r="G372" s="184" t="s">
        <v>281</v>
      </c>
      <c r="H372" s="185">
        <v>3375.02</v>
      </c>
      <c r="I372" s="186"/>
      <c r="J372" s="187">
        <f>ROUND(I372*H372,2)</f>
        <v>0</v>
      </c>
      <c r="K372" s="188"/>
      <c r="L372" s="39"/>
      <c r="M372" s="189" t="s">
        <v>1</v>
      </c>
      <c r="N372" s="190" t="s">
        <v>44</v>
      </c>
      <c r="O372" s="77"/>
      <c r="P372" s="191">
        <f>O372*H372</f>
        <v>0</v>
      </c>
      <c r="Q372" s="191">
        <v>0</v>
      </c>
      <c r="R372" s="191">
        <f>Q372*H372</f>
        <v>0</v>
      </c>
      <c r="S372" s="191">
        <v>0</v>
      </c>
      <c r="T372" s="192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93" t="s">
        <v>146</v>
      </c>
      <c r="AT372" s="193" t="s">
        <v>142</v>
      </c>
      <c r="AU372" s="193" t="s">
        <v>88</v>
      </c>
      <c r="AY372" s="19" t="s">
        <v>140</v>
      </c>
      <c r="BE372" s="194">
        <f>IF(N372="základní",J372,0)</f>
        <v>0</v>
      </c>
      <c r="BF372" s="194">
        <f>IF(N372="snížená",J372,0)</f>
        <v>0</v>
      </c>
      <c r="BG372" s="194">
        <f>IF(N372="zákl. přenesená",J372,0)</f>
        <v>0</v>
      </c>
      <c r="BH372" s="194">
        <f>IF(N372="sníž. přenesená",J372,0)</f>
        <v>0</v>
      </c>
      <c r="BI372" s="194">
        <f>IF(N372="nulová",J372,0)</f>
        <v>0</v>
      </c>
      <c r="BJ372" s="19" t="s">
        <v>86</v>
      </c>
      <c r="BK372" s="194">
        <f>ROUND(I372*H372,2)</f>
        <v>0</v>
      </c>
      <c r="BL372" s="19" t="s">
        <v>146</v>
      </c>
      <c r="BM372" s="193" t="s">
        <v>486</v>
      </c>
    </row>
    <row r="373" s="13" customFormat="1">
      <c r="A373" s="13"/>
      <c r="B373" s="195"/>
      <c r="C373" s="13"/>
      <c r="D373" s="196" t="s">
        <v>159</v>
      </c>
      <c r="E373" s="197" t="s">
        <v>1</v>
      </c>
      <c r="F373" s="198" t="s">
        <v>487</v>
      </c>
      <c r="G373" s="13"/>
      <c r="H373" s="199">
        <v>1687.51</v>
      </c>
      <c r="I373" s="200"/>
      <c r="J373" s="13"/>
      <c r="K373" s="13"/>
      <c r="L373" s="195"/>
      <c r="M373" s="201"/>
      <c r="N373" s="202"/>
      <c r="O373" s="202"/>
      <c r="P373" s="202"/>
      <c r="Q373" s="202"/>
      <c r="R373" s="202"/>
      <c r="S373" s="202"/>
      <c r="T373" s="20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7" t="s">
        <v>159</v>
      </c>
      <c r="AU373" s="197" t="s">
        <v>88</v>
      </c>
      <c r="AV373" s="13" t="s">
        <v>88</v>
      </c>
      <c r="AW373" s="13" t="s">
        <v>35</v>
      </c>
      <c r="AX373" s="13" t="s">
        <v>79</v>
      </c>
      <c r="AY373" s="197" t="s">
        <v>140</v>
      </c>
    </row>
    <row r="374" s="13" customFormat="1">
      <c r="A374" s="13"/>
      <c r="B374" s="195"/>
      <c r="C374" s="13"/>
      <c r="D374" s="196" t="s">
        <v>159</v>
      </c>
      <c r="E374" s="197" t="s">
        <v>1</v>
      </c>
      <c r="F374" s="198" t="s">
        <v>488</v>
      </c>
      <c r="G374" s="13"/>
      <c r="H374" s="199">
        <v>1687.51</v>
      </c>
      <c r="I374" s="200"/>
      <c r="J374" s="13"/>
      <c r="K374" s="13"/>
      <c r="L374" s="195"/>
      <c r="M374" s="201"/>
      <c r="N374" s="202"/>
      <c r="O374" s="202"/>
      <c r="P374" s="202"/>
      <c r="Q374" s="202"/>
      <c r="R374" s="202"/>
      <c r="S374" s="202"/>
      <c r="T374" s="20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7" t="s">
        <v>159</v>
      </c>
      <c r="AU374" s="197" t="s">
        <v>88</v>
      </c>
      <c r="AV374" s="13" t="s">
        <v>88</v>
      </c>
      <c r="AW374" s="13" t="s">
        <v>35</v>
      </c>
      <c r="AX374" s="13" t="s">
        <v>79</v>
      </c>
      <c r="AY374" s="197" t="s">
        <v>140</v>
      </c>
    </row>
    <row r="375" s="14" customFormat="1">
      <c r="A375" s="14"/>
      <c r="B375" s="204"/>
      <c r="C375" s="14"/>
      <c r="D375" s="196" t="s">
        <v>159</v>
      </c>
      <c r="E375" s="205" t="s">
        <v>1</v>
      </c>
      <c r="F375" s="206" t="s">
        <v>171</v>
      </c>
      <c r="G375" s="14"/>
      <c r="H375" s="207">
        <v>3375.02</v>
      </c>
      <c r="I375" s="208"/>
      <c r="J375" s="14"/>
      <c r="K375" s="14"/>
      <c r="L375" s="204"/>
      <c r="M375" s="209"/>
      <c r="N375" s="210"/>
      <c r="O375" s="210"/>
      <c r="P375" s="210"/>
      <c r="Q375" s="210"/>
      <c r="R375" s="210"/>
      <c r="S375" s="210"/>
      <c r="T375" s="21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5" t="s">
        <v>159</v>
      </c>
      <c r="AU375" s="205" t="s">
        <v>88</v>
      </c>
      <c r="AV375" s="14" t="s">
        <v>146</v>
      </c>
      <c r="AW375" s="14" t="s">
        <v>35</v>
      </c>
      <c r="AX375" s="14" t="s">
        <v>86</v>
      </c>
      <c r="AY375" s="205" t="s">
        <v>140</v>
      </c>
    </row>
    <row r="376" s="2" customFormat="1" ht="24.15" customHeight="1">
      <c r="A376" s="38"/>
      <c r="B376" s="180"/>
      <c r="C376" s="181" t="s">
        <v>489</v>
      </c>
      <c r="D376" s="181" t="s">
        <v>142</v>
      </c>
      <c r="E376" s="182" t="s">
        <v>490</v>
      </c>
      <c r="F376" s="183" t="s">
        <v>491</v>
      </c>
      <c r="G376" s="184" t="s">
        <v>281</v>
      </c>
      <c r="H376" s="185">
        <v>1513.107</v>
      </c>
      <c r="I376" s="186"/>
      <c r="J376" s="187">
        <f>ROUND(I376*H376,2)</f>
        <v>0</v>
      </c>
      <c r="K376" s="188"/>
      <c r="L376" s="39"/>
      <c r="M376" s="189" t="s">
        <v>1</v>
      </c>
      <c r="N376" s="190" t="s">
        <v>44</v>
      </c>
      <c r="O376" s="77"/>
      <c r="P376" s="191">
        <f>O376*H376</f>
        <v>0</v>
      </c>
      <c r="Q376" s="191">
        <v>0</v>
      </c>
      <c r="R376" s="191">
        <f>Q376*H376</f>
        <v>0</v>
      </c>
      <c r="S376" s="191">
        <v>0</v>
      </c>
      <c r="T376" s="19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93" t="s">
        <v>146</v>
      </c>
      <c r="AT376" s="193" t="s">
        <v>142</v>
      </c>
      <c r="AU376" s="193" t="s">
        <v>88</v>
      </c>
      <c r="AY376" s="19" t="s">
        <v>140</v>
      </c>
      <c r="BE376" s="194">
        <f>IF(N376="základní",J376,0)</f>
        <v>0</v>
      </c>
      <c r="BF376" s="194">
        <f>IF(N376="snížená",J376,0)</f>
        <v>0</v>
      </c>
      <c r="BG376" s="194">
        <f>IF(N376="zákl. přenesená",J376,0)</f>
        <v>0</v>
      </c>
      <c r="BH376" s="194">
        <f>IF(N376="sníž. přenesená",J376,0)</f>
        <v>0</v>
      </c>
      <c r="BI376" s="194">
        <f>IF(N376="nulová",J376,0)</f>
        <v>0</v>
      </c>
      <c r="BJ376" s="19" t="s">
        <v>86</v>
      </c>
      <c r="BK376" s="194">
        <f>ROUND(I376*H376,2)</f>
        <v>0</v>
      </c>
      <c r="BL376" s="19" t="s">
        <v>146</v>
      </c>
      <c r="BM376" s="193" t="s">
        <v>492</v>
      </c>
    </row>
    <row r="377" s="2" customFormat="1">
      <c r="A377" s="38"/>
      <c r="B377" s="39"/>
      <c r="C377" s="38"/>
      <c r="D377" s="196" t="s">
        <v>263</v>
      </c>
      <c r="E377" s="38"/>
      <c r="F377" s="227" t="s">
        <v>264</v>
      </c>
      <c r="G377" s="38"/>
      <c r="H377" s="38"/>
      <c r="I377" s="228"/>
      <c r="J377" s="38"/>
      <c r="K377" s="38"/>
      <c r="L377" s="39"/>
      <c r="M377" s="229"/>
      <c r="N377" s="230"/>
      <c r="O377" s="77"/>
      <c r="P377" s="77"/>
      <c r="Q377" s="77"/>
      <c r="R377" s="77"/>
      <c r="S377" s="77"/>
      <c r="T377" s="7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9" t="s">
        <v>263</v>
      </c>
      <c r="AU377" s="19" t="s">
        <v>88</v>
      </c>
    </row>
    <row r="378" s="13" customFormat="1">
      <c r="A378" s="13"/>
      <c r="B378" s="195"/>
      <c r="C378" s="13"/>
      <c r="D378" s="196" t="s">
        <v>159</v>
      </c>
      <c r="E378" s="13"/>
      <c r="F378" s="198" t="s">
        <v>493</v>
      </c>
      <c r="G378" s="13"/>
      <c r="H378" s="199">
        <v>1513.107</v>
      </c>
      <c r="I378" s="200"/>
      <c r="J378" s="13"/>
      <c r="K378" s="13"/>
      <c r="L378" s="195"/>
      <c r="M378" s="201"/>
      <c r="N378" s="202"/>
      <c r="O378" s="202"/>
      <c r="P378" s="202"/>
      <c r="Q378" s="202"/>
      <c r="R378" s="202"/>
      <c r="S378" s="202"/>
      <c r="T378" s="20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159</v>
      </c>
      <c r="AU378" s="197" t="s">
        <v>88</v>
      </c>
      <c r="AV378" s="13" t="s">
        <v>88</v>
      </c>
      <c r="AW378" s="13" t="s">
        <v>3</v>
      </c>
      <c r="AX378" s="13" t="s">
        <v>86</v>
      </c>
      <c r="AY378" s="197" t="s">
        <v>140</v>
      </c>
    </row>
    <row r="379" s="2" customFormat="1" ht="24.15" customHeight="1">
      <c r="A379" s="38"/>
      <c r="B379" s="180"/>
      <c r="C379" s="181" t="s">
        <v>494</v>
      </c>
      <c r="D379" s="181" t="s">
        <v>142</v>
      </c>
      <c r="E379" s="182" t="s">
        <v>495</v>
      </c>
      <c r="F379" s="183" t="s">
        <v>496</v>
      </c>
      <c r="G379" s="184" t="s">
        <v>281</v>
      </c>
      <c r="H379" s="185">
        <v>3375.02</v>
      </c>
      <c r="I379" s="186"/>
      <c r="J379" s="187">
        <f>ROUND(I379*H379,2)</f>
        <v>0</v>
      </c>
      <c r="K379" s="188"/>
      <c r="L379" s="39"/>
      <c r="M379" s="189" t="s">
        <v>1</v>
      </c>
      <c r="N379" s="190" t="s">
        <v>44</v>
      </c>
      <c r="O379" s="77"/>
      <c r="P379" s="191">
        <f>O379*H379</f>
        <v>0</v>
      </c>
      <c r="Q379" s="191">
        <v>0</v>
      </c>
      <c r="R379" s="191">
        <f>Q379*H379</f>
        <v>0</v>
      </c>
      <c r="S379" s="191">
        <v>0</v>
      </c>
      <c r="T379" s="192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93" t="s">
        <v>146</v>
      </c>
      <c r="AT379" s="193" t="s">
        <v>142</v>
      </c>
      <c r="AU379" s="193" t="s">
        <v>88</v>
      </c>
      <c r="AY379" s="19" t="s">
        <v>140</v>
      </c>
      <c r="BE379" s="194">
        <f>IF(N379="základní",J379,0)</f>
        <v>0</v>
      </c>
      <c r="BF379" s="194">
        <f>IF(N379="snížená",J379,0)</f>
        <v>0</v>
      </c>
      <c r="BG379" s="194">
        <f>IF(N379="zákl. přenesená",J379,0)</f>
        <v>0</v>
      </c>
      <c r="BH379" s="194">
        <f>IF(N379="sníž. přenesená",J379,0)</f>
        <v>0</v>
      </c>
      <c r="BI379" s="194">
        <f>IF(N379="nulová",J379,0)</f>
        <v>0</v>
      </c>
      <c r="BJ379" s="19" t="s">
        <v>86</v>
      </c>
      <c r="BK379" s="194">
        <f>ROUND(I379*H379,2)</f>
        <v>0</v>
      </c>
      <c r="BL379" s="19" t="s">
        <v>146</v>
      </c>
      <c r="BM379" s="193" t="s">
        <v>497</v>
      </c>
    </row>
    <row r="380" s="2" customFormat="1" ht="24.15" customHeight="1">
      <c r="A380" s="38"/>
      <c r="B380" s="180"/>
      <c r="C380" s="181" t="s">
        <v>498</v>
      </c>
      <c r="D380" s="181" t="s">
        <v>142</v>
      </c>
      <c r="E380" s="182" t="s">
        <v>499</v>
      </c>
      <c r="F380" s="183" t="s">
        <v>500</v>
      </c>
      <c r="G380" s="184" t="s">
        <v>281</v>
      </c>
      <c r="H380" s="185">
        <v>1687.51</v>
      </c>
      <c r="I380" s="186"/>
      <c r="J380" s="187">
        <f>ROUND(I380*H380,2)</f>
        <v>0</v>
      </c>
      <c r="K380" s="188"/>
      <c r="L380" s="39"/>
      <c r="M380" s="189" t="s">
        <v>1</v>
      </c>
      <c r="N380" s="190" t="s">
        <v>44</v>
      </c>
      <c r="O380" s="77"/>
      <c r="P380" s="191">
        <f>O380*H380</f>
        <v>0</v>
      </c>
      <c r="Q380" s="191">
        <v>0</v>
      </c>
      <c r="R380" s="191">
        <f>Q380*H380</f>
        <v>0</v>
      </c>
      <c r="S380" s="191">
        <v>0</v>
      </c>
      <c r="T380" s="192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93" t="s">
        <v>146</v>
      </c>
      <c r="AT380" s="193" t="s">
        <v>142</v>
      </c>
      <c r="AU380" s="193" t="s">
        <v>88</v>
      </c>
      <c r="AY380" s="19" t="s">
        <v>140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9" t="s">
        <v>86</v>
      </c>
      <c r="BK380" s="194">
        <f>ROUND(I380*H380,2)</f>
        <v>0</v>
      </c>
      <c r="BL380" s="19" t="s">
        <v>146</v>
      </c>
      <c r="BM380" s="193" t="s">
        <v>501</v>
      </c>
    </row>
    <row r="381" s="15" customFormat="1">
      <c r="A381" s="15"/>
      <c r="B381" s="212"/>
      <c r="C381" s="15"/>
      <c r="D381" s="196" t="s">
        <v>159</v>
      </c>
      <c r="E381" s="213" t="s">
        <v>1</v>
      </c>
      <c r="F381" s="214" t="s">
        <v>502</v>
      </c>
      <c r="G381" s="15"/>
      <c r="H381" s="213" t="s">
        <v>1</v>
      </c>
      <c r="I381" s="215"/>
      <c r="J381" s="15"/>
      <c r="K381" s="15"/>
      <c r="L381" s="212"/>
      <c r="M381" s="216"/>
      <c r="N381" s="217"/>
      <c r="O381" s="217"/>
      <c r="P381" s="217"/>
      <c r="Q381" s="217"/>
      <c r="R381" s="217"/>
      <c r="S381" s="217"/>
      <c r="T381" s="218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13" t="s">
        <v>159</v>
      </c>
      <c r="AU381" s="213" t="s">
        <v>88</v>
      </c>
      <c r="AV381" s="15" t="s">
        <v>86</v>
      </c>
      <c r="AW381" s="15" t="s">
        <v>35</v>
      </c>
      <c r="AX381" s="15" t="s">
        <v>79</v>
      </c>
      <c r="AY381" s="213" t="s">
        <v>140</v>
      </c>
    </row>
    <row r="382" s="13" customFormat="1">
      <c r="A382" s="13"/>
      <c r="B382" s="195"/>
      <c r="C382" s="13"/>
      <c r="D382" s="196" t="s">
        <v>159</v>
      </c>
      <c r="E382" s="197" t="s">
        <v>1</v>
      </c>
      <c r="F382" s="198" t="s">
        <v>503</v>
      </c>
      <c r="G382" s="13"/>
      <c r="H382" s="199">
        <v>1687.51</v>
      </c>
      <c r="I382" s="200"/>
      <c r="J382" s="13"/>
      <c r="K382" s="13"/>
      <c r="L382" s="195"/>
      <c r="M382" s="201"/>
      <c r="N382" s="202"/>
      <c r="O382" s="202"/>
      <c r="P382" s="202"/>
      <c r="Q382" s="202"/>
      <c r="R382" s="202"/>
      <c r="S382" s="202"/>
      <c r="T382" s="20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7" t="s">
        <v>159</v>
      </c>
      <c r="AU382" s="197" t="s">
        <v>88</v>
      </c>
      <c r="AV382" s="13" t="s">
        <v>88</v>
      </c>
      <c r="AW382" s="13" t="s">
        <v>35</v>
      </c>
      <c r="AX382" s="13" t="s">
        <v>86</v>
      </c>
      <c r="AY382" s="197" t="s">
        <v>140</v>
      </c>
    </row>
    <row r="383" s="2" customFormat="1" ht="24.15" customHeight="1">
      <c r="A383" s="38"/>
      <c r="B383" s="180"/>
      <c r="C383" s="181" t="s">
        <v>504</v>
      </c>
      <c r="D383" s="181" t="s">
        <v>142</v>
      </c>
      <c r="E383" s="182" t="s">
        <v>505</v>
      </c>
      <c r="F383" s="183" t="s">
        <v>506</v>
      </c>
      <c r="G383" s="184" t="s">
        <v>281</v>
      </c>
      <c r="H383" s="185">
        <v>168.12299999999999</v>
      </c>
      <c r="I383" s="186"/>
      <c r="J383" s="187">
        <f>ROUND(I383*H383,2)</f>
        <v>0</v>
      </c>
      <c r="K383" s="188"/>
      <c r="L383" s="39"/>
      <c r="M383" s="189" t="s">
        <v>1</v>
      </c>
      <c r="N383" s="190" t="s">
        <v>44</v>
      </c>
      <c r="O383" s="77"/>
      <c r="P383" s="191">
        <f>O383*H383</f>
        <v>0</v>
      </c>
      <c r="Q383" s="191">
        <v>0</v>
      </c>
      <c r="R383" s="191">
        <f>Q383*H383</f>
        <v>0</v>
      </c>
      <c r="S383" s="191">
        <v>0</v>
      </c>
      <c r="T383" s="192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93" t="s">
        <v>146</v>
      </c>
      <c r="AT383" s="193" t="s">
        <v>142</v>
      </c>
      <c r="AU383" s="193" t="s">
        <v>88</v>
      </c>
      <c r="AY383" s="19" t="s">
        <v>140</v>
      </c>
      <c r="BE383" s="194">
        <f>IF(N383="základní",J383,0)</f>
        <v>0</v>
      </c>
      <c r="BF383" s="194">
        <f>IF(N383="snížená",J383,0)</f>
        <v>0</v>
      </c>
      <c r="BG383" s="194">
        <f>IF(N383="zákl. přenesená",J383,0)</f>
        <v>0</v>
      </c>
      <c r="BH383" s="194">
        <f>IF(N383="sníž. přenesená",J383,0)</f>
        <v>0</v>
      </c>
      <c r="BI383" s="194">
        <f>IF(N383="nulová",J383,0)</f>
        <v>0</v>
      </c>
      <c r="BJ383" s="19" t="s">
        <v>86</v>
      </c>
      <c r="BK383" s="194">
        <f>ROUND(I383*H383,2)</f>
        <v>0</v>
      </c>
      <c r="BL383" s="19" t="s">
        <v>146</v>
      </c>
      <c r="BM383" s="193" t="s">
        <v>507</v>
      </c>
    </row>
    <row r="384" s="12" customFormat="1" ht="22.8" customHeight="1">
      <c r="A384" s="12"/>
      <c r="B384" s="167"/>
      <c r="C384" s="12"/>
      <c r="D384" s="168" t="s">
        <v>78</v>
      </c>
      <c r="E384" s="178" t="s">
        <v>508</v>
      </c>
      <c r="F384" s="178" t="s">
        <v>509</v>
      </c>
      <c r="G384" s="12"/>
      <c r="H384" s="12"/>
      <c r="I384" s="170"/>
      <c r="J384" s="179">
        <f>BK384</f>
        <v>0</v>
      </c>
      <c r="K384" s="12"/>
      <c r="L384" s="167"/>
      <c r="M384" s="172"/>
      <c r="N384" s="173"/>
      <c r="O384" s="173"/>
      <c r="P384" s="174">
        <f>SUM(P385:P386)</f>
        <v>0</v>
      </c>
      <c r="Q384" s="173"/>
      <c r="R384" s="174">
        <f>SUM(R385:R386)</f>
        <v>0</v>
      </c>
      <c r="S384" s="173"/>
      <c r="T384" s="175">
        <f>SUM(T385:T386)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68" t="s">
        <v>86</v>
      </c>
      <c r="AT384" s="176" t="s">
        <v>78</v>
      </c>
      <c r="AU384" s="176" t="s">
        <v>86</v>
      </c>
      <c r="AY384" s="168" t="s">
        <v>140</v>
      </c>
      <c r="BK384" s="177">
        <f>SUM(BK385:BK386)</f>
        <v>0</v>
      </c>
    </row>
    <row r="385" s="2" customFormat="1" ht="33" customHeight="1">
      <c r="A385" s="38"/>
      <c r="B385" s="180"/>
      <c r="C385" s="181" t="s">
        <v>510</v>
      </c>
      <c r="D385" s="181" t="s">
        <v>142</v>
      </c>
      <c r="E385" s="182" t="s">
        <v>511</v>
      </c>
      <c r="F385" s="183" t="s">
        <v>512</v>
      </c>
      <c r="G385" s="184" t="s">
        <v>281</v>
      </c>
      <c r="H385" s="185">
        <v>9772.5889999999999</v>
      </c>
      <c r="I385" s="186"/>
      <c r="J385" s="187">
        <f>ROUND(I385*H385,2)</f>
        <v>0</v>
      </c>
      <c r="K385" s="188"/>
      <c r="L385" s="39"/>
      <c r="M385" s="189" t="s">
        <v>1</v>
      </c>
      <c r="N385" s="190" t="s">
        <v>44</v>
      </c>
      <c r="O385" s="77"/>
      <c r="P385" s="191">
        <f>O385*H385</f>
        <v>0</v>
      </c>
      <c r="Q385" s="191">
        <v>0</v>
      </c>
      <c r="R385" s="191">
        <f>Q385*H385</f>
        <v>0</v>
      </c>
      <c r="S385" s="191">
        <v>0</v>
      </c>
      <c r="T385" s="192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93" t="s">
        <v>146</v>
      </c>
      <c r="AT385" s="193" t="s">
        <v>142</v>
      </c>
      <c r="AU385" s="193" t="s">
        <v>88</v>
      </c>
      <c r="AY385" s="19" t="s">
        <v>140</v>
      </c>
      <c r="BE385" s="194">
        <f>IF(N385="základní",J385,0)</f>
        <v>0</v>
      </c>
      <c r="BF385" s="194">
        <f>IF(N385="snížená",J385,0)</f>
        <v>0</v>
      </c>
      <c r="BG385" s="194">
        <f>IF(N385="zákl. přenesená",J385,0)</f>
        <v>0</v>
      </c>
      <c r="BH385" s="194">
        <f>IF(N385="sníž. přenesená",J385,0)</f>
        <v>0</v>
      </c>
      <c r="BI385" s="194">
        <f>IF(N385="nulová",J385,0)</f>
        <v>0</v>
      </c>
      <c r="BJ385" s="19" t="s">
        <v>86</v>
      </c>
      <c r="BK385" s="194">
        <f>ROUND(I385*H385,2)</f>
        <v>0</v>
      </c>
      <c r="BL385" s="19" t="s">
        <v>146</v>
      </c>
      <c r="BM385" s="193" t="s">
        <v>513</v>
      </c>
    </row>
    <row r="386" s="2" customFormat="1" ht="33" customHeight="1">
      <c r="A386" s="38"/>
      <c r="B386" s="180"/>
      <c r="C386" s="181" t="s">
        <v>514</v>
      </c>
      <c r="D386" s="181" t="s">
        <v>142</v>
      </c>
      <c r="E386" s="182" t="s">
        <v>515</v>
      </c>
      <c r="F386" s="183" t="s">
        <v>516</v>
      </c>
      <c r="G386" s="184" t="s">
        <v>281</v>
      </c>
      <c r="H386" s="185">
        <v>9772.5889999999999</v>
      </c>
      <c r="I386" s="186"/>
      <c r="J386" s="187">
        <f>ROUND(I386*H386,2)</f>
        <v>0</v>
      </c>
      <c r="K386" s="188"/>
      <c r="L386" s="39"/>
      <c r="M386" s="189" t="s">
        <v>1</v>
      </c>
      <c r="N386" s="190" t="s">
        <v>44</v>
      </c>
      <c r="O386" s="77"/>
      <c r="P386" s="191">
        <f>O386*H386</f>
        <v>0</v>
      </c>
      <c r="Q386" s="191">
        <v>0</v>
      </c>
      <c r="R386" s="191">
        <f>Q386*H386</f>
        <v>0</v>
      </c>
      <c r="S386" s="191">
        <v>0</v>
      </c>
      <c r="T386" s="19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93" t="s">
        <v>146</v>
      </c>
      <c r="AT386" s="193" t="s">
        <v>142</v>
      </c>
      <c r="AU386" s="193" t="s">
        <v>88</v>
      </c>
      <c r="AY386" s="19" t="s">
        <v>140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19" t="s">
        <v>86</v>
      </c>
      <c r="BK386" s="194">
        <f>ROUND(I386*H386,2)</f>
        <v>0</v>
      </c>
      <c r="BL386" s="19" t="s">
        <v>146</v>
      </c>
      <c r="BM386" s="193" t="s">
        <v>517</v>
      </c>
    </row>
    <row r="387" s="12" customFormat="1" ht="25.92" customHeight="1">
      <c r="A387" s="12"/>
      <c r="B387" s="167"/>
      <c r="C387" s="12"/>
      <c r="D387" s="168" t="s">
        <v>78</v>
      </c>
      <c r="E387" s="169" t="s">
        <v>518</v>
      </c>
      <c r="F387" s="169" t="s">
        <v>519</v>
      </c>
      <c r="G387" s="12"/>
      <c r="H387" s="12"/>
      <c r="I387" s="170"/>
      <c r="J387" s="171">
        <f>BK387</f>
        <v>0</v>
      </c>
      <c r="K387" s="12"/>
      <c r="L387" s="167"/>
      <c r="M387" s="242"/>
      <c r="N387" s="243"/>
      <c r="O387" s="243"/>
      <c r="P387" s="244">
        <v>0</v>
      </c>
      <c r="Q387" s="243"/>
      <c r="R387" s="244">
        <v>0</v>
      </c>
      <c r="S387" s="243"/>
      <c r="T387" s="245"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68" t="s">
        <v>146</v>
      </c>
      <c r="AT387" s="176" t="s">
        <v>78</v>
      </c>
      <c r="AU387" s="176" t="s">
        <v>79</v>
      </c>
      <c r="AY387" s="168" t="s">
        <v>140</v>
      </c>
      <c r="BK387" s="177">
        <v>0</v>
      </c>
    </row>
    <row r="388" s="2" customFormat="1" ht="6.96" customHeight="1">
      <c r="A388" s="38"/>
      <c r="B388" s="60"/>
      <c r="C388" s="61"/>
      <c r="D388" s="61"/>
      <c r="E388" s="61"/>
      <c r="F388" s="61"/>
      <c r="G388" s="61"/>
      <c r="H388" s="61"/>
      <c r="I388" s="61"/>
      <c r="J388" s="61"/>
      <c r="K388" s="61"/>
      <c r="L388" s="39"/>
      <c r="M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</row>
  </sheetData>
  <autoFilter ref="C131:K3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103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Polní cesty C1 a C2, Světlík</v>
      </c>
      <c r="F7" s="32"/>
      <c r="G7" s="32"/>
      <c r="H7" s="32"/>
      <c r="L7" s="22"/>
    </row>
    <row r="8" s="1" customFormat="1" ht="12" customHeight="1">
      <c r="B8" s="22"/>
      <c r="D8" s="32" t="s">
        <v>104</v>
      </c>
      <c r="L8" s="22"/>
    </row>
    <row r="9" s="2" customFormat="1" ht="16.5" customHeight="1">
      <c r="A9" s="38"/>
      <c r="B9" s="39"/>
      <c r="C9" s="38"/>
      <c r="D9" s="38"/>
      <c r="E9" s="129" t="s">
        <v>520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106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521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23. 11. 2021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32" t="s">
        <v>28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29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31</v>
      </c>
      <c r="E22" s="38"/>
      <c r="F22" s="38"/>
      <c r="G22" s="38"/>
      <c r="H22" s="38"/>
      <c r="I22" s="32" t="s">
        <v>25</v>
      </c>
      <c r="J22" s="27" t="s">
        <v>32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33</v>
      </c>
      <c r="F23" s="38"/>
      <c r="G23" s="38"/>
      <c r="H23" s="38"/>
      <c r="I23" s="32" t="s">
        <v>28</v>
      </c>
      <c r="J23" s="27" t="s">
        <v>34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36</v>
      </c>
      <c r="E25" s="38"/>
      <c r="F25" s="38"/>
      <c r="G25" s="38"/>
      <c r="H25" s="38"/>
      <c r="I25" s="32" t="s">
        <v>25</v>
      </c>
      <c r="J25" s="27" t="s">
        <v>1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37</v>
      </c>
      <c r="F26" s="38"/>
      <c r="G26" s="38"/>
      <c r="H26" s="38"/>
      <c r="I26" s="32" t="s">
        <v>28</v>
      </c>
      <c r="J26" s="27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39</v>
      </c>
      <c r="E32" s="38"/>
      <c r="F32" s="38"/>
      <c r="G32" s="38"/>
      <c r="H32" s="38"/>
      <c r="I32" s="38"/>
      <c r="J32" s="96">
        <f>ROUND(J131,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43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43</v>
      </c>
      <c r="E35" s="32" t="s">
        <v>44</v>
      </c>
      <c r="F35" s="135">
        <f>ROUND((SUM(BE131:BE413)),  2)</f>
        <v>0</v>
      </c>
      <c r="G35" s="38"/>
      <c r="H35" s="38"/>
      <c r="I35" s="136">
        <v>0.20999999999999999</v>
      </c>
      <c r="J35" s="135">
        <f>ROUND(((SUM(BE131:BE413))*I35),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45</v>
      </c>
      <c r="F36" s="135">
        <f>ROUND((SUM(BF131:BF413)),  2)</f>
        <v>0</v>
      </c>
      <c r="G36" s="38"/>
      <c r="H36" s="38"/>
      <c r="I36" s="136">
        <v>0.14999999999999999</v>
      </c>
      <c r="J36" s="135">
        <f>ROUND(((SUM(BF131:BF413))*I36),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35">
        <f>ROUND((SUM(BG131:BG413)),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35">
        <f>ROUND((SUM(BH131:BH413)),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35">
        <f>ROUND((SUM(BI131:BI413)),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49</v>
      </c>
      <c r="E41" s="81"/>
      <c r="F41" s="81"/>
      <c r="G41" s="139" t="s">
        <v>50</v>
      </c>
      <c r="H41" s="140" t="s">
        <v>51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54</v>
      </c>
      <c r="E61" s="41"/>
      <c r="F61" s="143" t="s">
        <v>55</v>
      </c>
      <c r="G61" s="58" t="s">
        <v>54</v>
      </c>
      <c r="H61" s="41"/>
      <c r="I61" s="41"/>
      <c r="J61" s="14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54</v>
      </c>
      <c r="E76" s="41"/>
      <c r="F76" s="143" t="s">
        <v>55</v>
      </c>
      <c r="G76" s="58" t="s">
        <v>54</v>
      </c>
      <c r="H76" s="41"/>
      <c r="I76" s="41"/>
      <c r="J76" s="14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Polní cesty C1 a C2, Světlík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104</v>
      </c>
      <c r="L86" s="22"/>
    </row>
    <row r="87" s="2" customFormat="1" ht="16.5" customHeight="1">
      <c r="A87" s="38"/>
      <c r="B87" s="39"/>
      <c r="C87" s="38"/>
      <c r="D87" s="38"/>
      <c r="E87" s="129" t="s">
        <v>520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106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C2-1 - POLNÍ CESTA C2 - STAVEBNÍ ČÁST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Světlík</v>
      </c>
      <c r="G91" s="38"/>
      <c r="H91" s="38"/>
      <c r="I91" s="32" t="s">
        <v>22</v>
      </c>
      <c r="J91" s="69" t="str">
        <f>IF(J14="","",J14)</f>
        <v>23. 11. 2021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38"/>
      <c r="E93" s="38"/>
      <c r="F93" s="27" t="str">
        <f>E17</f>
        <v>Státní pozemkový úřad</v>
      </c>
      <c r="G93" s="38"/>
      <c r="H93" s="38"/>
      <c r="I93" s="32" t="s">
        <v>31</v>
      </c>
      <c r="J93" s="36" t="str">
        <f>E23</f>
        <v>Ging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29</v>
      </c>
      <c r="D94" s="38"/>
      <c r="E94" s="38"/>
      <c r="F94" s="27" t="str">
        <f>IF(E20="","",E20)</f>
        <v>Vyplň údaj</v>
      </c>
      <c r="G94" s="38"/>
      <c r="H94" s="38"/>
      <c r="I94" s="32" t="s">
        <v>36</v>
      </c>
      <c r="J94" s="36" t="str">
        <f>E26</f>
        <v>lacko.ondrej@seznam.cz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109</v>
      </c>
      <c r="D96" s="137"/>
      <c r="E96" s="137"/>
      <c r="F96" s="137"/>
      <c r="G96" s="137"/>
      <c r="H96" s="137"/>
      <c r="I96" s="137"/>
      <c r="J96" s="146" t="s">
        <v>110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111</v>
      </c>
      <c r="D98" s="38"/>
      <c r="E98" s="38"/>
      <c r="F98" s="38"/>
      <c r="G98" s="38"/>
      <c r="H98" s="38"/>
      <c r="I98" s="38"/>
      <c r="J98" s="96">
        <f>J131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112</v>
      </c>
    </row>
    <row r="99" s="9" customFormat="1" ht="24.96" customHeight="1">
      <c r="A99" s="9"/>
      <c r="B99" s="148"/>
      <c r="C99" s="9"/>
      <c r="D99" s="149" t="s">
        <v>113</v>
      </c>
      <c r="E99" s="150"/>
      <c r="F99" s="150"/>
      <c r="G99" s="150"/>
      <c r="H99" s="150"/>
      <c r="I99" s="150"/>
      <c r="J99" s="151">
        <f>J132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114</v>
      </c>
      <c r="E100" s="154"/>
      <c r="F100" s="154"/>
      <c r="G100" s="154"/>
      <c r="H100" s="154"/>
      <c r="I100" s="154"/>
      <c r="J100" s="155">
        <f>J133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115</v>
      </c>
      <c r="E101" s="154"/>
      <c r="F101" s="154"/>
      <c r="G101" s="154"/>
      <c r="H101" s="154"/>
      <c r="I101" s="154"/>
      <c r="J101" s="155">
        <f>J289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116</v>
      </c>
      <c r="E102" s="154"/>
      <c r="F102" s="154"/>
      <c r="G102" s="154"/>
      <c r="H102" s="154"/>
      <c r="I102" s="154"/>
      <c r="J102" s="155">
        <f>J296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117</v>
      </c>
      <c r="E103" s="154"/>
      <c r="F103" s="154"/>
      <c r="G103" s="154"/>
      <c r="H103" s="154"/>
      <c r="I103" s="154"/>
      <c r="J103" s="155">
        <f>J302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118</v>
      </c>
      <c r="E104" s="154"/>
      <c r="F104" s="154"/>
      <c r="G104" s="154"/>
      <c r="H104" s="154"/>
      <c r="I104" s="154"/>
      <c r="J104" s="155">
        <f>J307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119</v>
      </c>
      <c r="E105" s="154"/>
      <c r="F105" s="154"/>
      <c r="G105" s="154"/>
      <c r="H105" s="154"/>
      <c r="I105" s="154"/>
      <c r="J105" s="155">
        <f>J361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121</v>
      </c>
      <c r="E106" s="154"/>
      <c r="F106" s="154"/>
      <c r="G106" s="154"/>
      <c r="H106" s="154"/>
      <c r="I106" s="154"/>
      <c r="J106" s="155">
        <f>J364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122</v>
      </c>
      <c r="E107" s="154"/>
      <c r="F107" s="154"/>
      <c r="G107" s="154"/>
      <c r="H107" s="154"/>
      <c r="I107" s="154"/>
      <c r="J107" s="155">
        <f>J393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123</v>
      </c>
      <c r="E108" s="154"/>
      <c r="F108" s="154"/>
      <c r="G108" s="154"/>
      <c r="H108" s="154"/>
      <c r="I108" s="154"/>
      <c r="J108" s="155">
        <f>J408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8"/>
      <c r="C109" s="9"/>
      <c r="D109" s="149" t="s">
        <v>124</v>
      </c>
      <c r="E109" s="150"/>
      <c r="F109" s="150"/>
      <c r="G109" s="150"/>
      <c r="H109" s="150"/>
      <c r="I109" s="150"/>
      <c r="J109" s="151">
        <f>J411</f>
        <v>0</v>
      </c>
      <c r="K109" s="9"/>
      <c r="L109" s="14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125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129" t="str">
        <f>E7</f>
        <v>Polní cesty C1 a C2, Světlík</v>
      </c>
      <c r="F119" s="32"/>
      <c r="G119" s="32"/>
      <c r="H119" s="32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2"/>
      <c r="C120" s="32" t="s">
        <v>104</v>
      </c>
      <c r="L120" s="22"/>
    </row>
    <row r="121" s="2" customFormat="1" ht="16.5" customHeight="1">
      <c r="A121" s="38"/>
      <c r="B121" s="39"/>
      <c r="C121" s="38"/>
      <c r="D121" s="38"/>
      <c r="E121" s="129" t="s">
        <v>520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106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67" t="str">
        <f>E11</f>
        <v>C2-1 - POLNÍ CESTA C2 - STAVEBNÍ ČÁST</v>
      </c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38"/>
      <c r="E125" s="38"/>
      <c r="F125" s="27" t="str">
        <f>F14</f>
        <v>Světlík</v>
      </c>
      <c r="G125" s="38"/>
      <c r="H125" s="38"/>
      <c r="I125" s="32" t="s">
        <v>22</v>
      </c>
      <c r="J125" s="69" t="str">
        <f>IF(J14="","",J14)</f>
        <v>23. 11. 2021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38"/>
      <c r="E127" s="38"/>
      <c r="F127" s="27" t="str">
        <f>E17</f>
        <v>Státní pozemkový úřad</v>
      </c>
      <c r="G127" s="38"/>
      <c r="H127" s="38"/>
      <c r="I127" s="32" t="s">
        <v>31</v>
      </c>
      <c r="J127" s="36" t="str">
        <f>E23</f>
        <v>Ging s.r.o.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29</v>
      </c>
      <c r="D128" s="38"/>
      <c r="E128" s="38"/>
      <c r="F128" s="27" t="str">
        <f>IF(E20="","",E20)</f>
        <v>Vyplň údaj</v>
      </c>
      <c r="G128" s="38"/>
      <c r="H128" s="38"/>
      <c r="I128" s="32" t="s">
        <v>36</v>
      </c>
      <c r="J128" s="36" t="str">
        <f>E26</f>
        <v>lacko.ondrej@seznam.cz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56"/>
      <c r="B130" s="157"/>
      <c r="C130" s="158" t="s">
        <v>126</v>
      </c>
      <c r="D130" s="159" t="s">
        <v>64</v>
      </c>
      <c r="E130" s="159" t="s">
        <v>60</v>
      </c>
      <c r="F130" s="159" t="s">
        <v>61</v>
      </c>
      <c r="G130" s="159" t="s">
        <v>127</v>
      </c>
      <c r="H130" s="159" t="s">
        <v>128</v>
      </c>
      <c r="I130" s="159" t="s">
        <v>129</v>
      </c>
      <c r="J130" s="160" t="s">
        <v>110</v>
      </c>
      <c r="K130" s="161" t="s">
        <v>130</v>
      </c>
      <c r="L130" s="162"/>
      <c r="M130" s="86" t="s">
        <v>1</v>
      </c>
      <c r="N130" s="87" t="s">
        <v>43</v>
      </c>
      <c r="O130" s="87" t="s">
        <v>131</v>
      </c>
      <c r="P130" s="87" t="s">
        <v>132</v>
      </c>
      <c r="Q130" s="87" t="s">
        <v>133</v>
      </c>
      <c r="R130" s="87" t="s">
        <v>134</v>
      </c>
      <c r="S130" s="87" t="s">
        <v>135</v>
      </c>
      <c r="T130" s="88" t="s">
        <v>136</v>
      </c>
      <c r="U130" s="156"/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/>
    </row>
    <row r="131" s="2" customFormat="1" ht="22.8" customHeight="1">
      <c r="A131" s="38"/>
      <c r="B131" s="39"/>
      <c r="C131" s="93" t="s">
        <v>137</v>
      </c>
      <c r="D131" s="38"/>
      <c r="E131" s="38"/>
      <c r="F131" s="38"/>
      <c r="G131" s="38"/>
      <c r="H131" s="38"/>
      <c r="I131" s="38"/>
      <c r="J131" s="163">
        <f>BK131</f>
        <v>0</v>
      </c>
      <c r="K131" s="38"/>
      <c r="L131" s="39"/>
      <c r="M131" s="89"/>
      <c r="N131" s="73"/>
      <c r="O131" s="90"/>
      <c r="P131" s="164">
        <f>P132+P411</f>
        <v>0</v>
      </c>
      <c r="Q131" s="90"/>
      <c r="R131" s="164">
        <f>R132+R411</f>
        <v>15799.632915120001</v>
      </c>
      <c r="S131" s="90"/>
      <c r="T131" s="165">
        <f>T132+T411</f>
        <v>332.7638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78</v>
      </c>
      <c r="AU131" s="19" t="s">
        <v>112</v>
      </c>
      <c r="BK131" s="166">
        <f>BK132+BK411</f>
        <v>0</v>
      </c>
    </row>
    <row r="132" s="12" customFormat="1" ht="25.92" customHeight="1">
      <c r="A132" s="12"/>
      <c r="B132" s="167"/>
      <c r="C132" s="12"/>
      <c r="D132" s="168" t="s">
        <v>78</v>
      </c>
      <c r="E132" s="169" t="s">
        <v>138</v>
      </c>
      <c r="F132" s="169" t="s">
        <v>139</v>
      </c>
      <c r="G132" s="12"/>
      <c r="H132" s="12"/>
      <c r="I132" s="170"/>
      <c r="J132" s="171">
        <f>BK132</f>
        <v>0</v>
      </c>
      <c r="K132" s="12"/>
      <c r="L132" s="167"/>
      <c r="M132" s="172"/>
      <c r="N132" s="173"/>
      <c r="O132" s="173"/>
      <c r="P132" s="174">
        <f>P133+P289+P296+P302+P307+P361+P364+P393+P408</f>
        <v>0</v>
      </c>
      <c r="Q132" s="173"/>
      <c r="R132" s="174">
        <f>R133+R289+R296+R302+R307+R361+R364+R393+R408</f>
        <v>15799.632915120001</v>
      </c>
      <c r="S132" s="173"/>
      <c r="T132" s="175">
        <f>T133+T289+T296+T302+T307+T361+T364+T393+T408</f>
        <v>332.7638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8" t="s">
        <v>86</v>
      </c>
      <c r="AT132" s="176" t="s">
        <v>78</v>
      </c>
      <c r="AU132" s="176" t="s">
        <v>79</v>
      </c>
      <c r="AY132" s="168" t="s">
        <v>140</v>
      </c>
      <c r="BK132" s="177">
        <f>BK133+BK289+BK296+BK302+BK307+BK361+BK364+BK393+BK408</f>
        <v>0</v>
      </c>
    </row>
    <row r="133" s="12" customFormat="1" ht="22.8" customHeight="1">
      <c r="A133" s="12"/>
      <c r="B133" s="167"/>
      <c r="C133" s="12"/>
      <c r="D133" s="168" t="s">
        <v>78</v>
      </c>
      <c r="E133" s="178" t="s">
        <v>86</v>
      </c>
      <c r="F133" s="178" t="s">
        <v>141</v>
      </c>
      <c r="G133" s="12"/>
      <c r="H133" s="12"/>
      <c r="I133" s="170"/>
      <c r="J133" s="179">
        <f>BK133</f>
        <v>0</v>
      </c>
      <c r="K133" s="12"/>
      <c r="L133" s="167"/>
      <c r="M133" s="172"/>
      <c r="N133" s="173"/>
      <c r="O133" s="173"/>
      <c r="P133" s="174">
        <f>SUM(P134:P288)</f>
        <v>0</v>
      </c>
      <c r="Q133" s="173"/>
      <c r="R133" s="174">
        <f>SUM(R134:R288)</f>
        <v>0.29501999999999995</v>
      </c>
      <c r="S133" s="173"/>
      <c r="T133" s="175">
        <f>SUM(T134:T288)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8" t="s">
        <v>86</v>
      </c>
      <c r="AT133" s="176" t="s">
        <v>78</v>
      </c>
      <c r="AU133" s="176" t="s">
        <v>86</v>
      </c>
      <c r="AY133" s="168" t="s">
        <v>140</v>
      </c>
      <c r="BK133" s="177">
        <f>SUM(BK134:BK288)</f>
        <v>0</v>
      </c>
    </row>
    <row r="134" s="2" customFormat="1" ht="24.15" customHeight="1">
      <c r="A134" s="38"/>
      <c r="B134" s="180"/>
      <c r="C134" s="181" t="s">
        <v>86</v>
      </c>
      <c r="D134" s="181" t="s">
        <v>142</v>
      </c>
      <c r="E134" s="182" t="s">
        <v>148</v>
      </c>
      <c r="F134" s="183" t="s">
        <v>149</v>
      </c>
      <c r="G134" s="184" t="s">
        <v>150</v>
      </c>
      <c r="H134" s="185">
        <v>9</v>
      </c>
      <c r="I134" s="186"/>
      <c r="J134" s="187">
        <f>ROUND(I134*H134,2)</f>
        <v>0</v>
      </c>
      <c r="K134" s="188"/>
      <c r="L134" s="39"/>
      <c r="M134" s="189" t="s">
        <v>1</v>
      </c>
      <c r="N134" s="190" t="s">
        <v>44</v>
      </c>
      <c r="O134" s="77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146</v>
      </c>
      <c r="AT134" s="193" t="s">
        <v>142</v>
      </c>
      <c r="AU134" s="193" t="s">
        <v>88</v>
      </c>
      <c r="AY134" s="19" t="s">
        <v>140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9" t="s">
        <v>86</v>
      </c>
      <c r="BK134" s="194">
        <f>ROUND(I134*H134,2)</f>
        <v>0</v>
      </c>
      <c r="BL134" s="19" t="s">
        <v>146</v>
      </c>
      <c r="BM134" s="193" t="s">
        <v>522</v>
      </c>
    </row>
    <row r="135" s="2" customFormat="1" ht="24.15" customHeight="1">
      <c r="A135" s="38"/>
      <c r="B135" s="180"/>
      <c r="C135" s="181" t="s">
        <v>88</v>
      </c>
      <c r="D135" s="181" t="s">
        <v>142</v>
      </c>
      <c r="E135" s="182" t="s">
        <v>523</v>
      </c>
      <c r="F135" s="183" t="s">
        <v>524</v>
      </c>
      <c r="G135" s="184" t="s">
        <v>150</v>
      </c>
      <c r="H135" s="185">
        <v>3</v>
      </c>
      <c r="I135" s="186"/>
      <c r="J135" s="187">
        <f>ROUND(I135*H135,2)</f>
        <v>0</v>
      </c>
      <c r="K135" s="188"/>
      <c r="L135" s="39"/>
      <c r="M135" s="189" t="s">
        <v>1</v>
      </c>
      <c r="N135" s="190" t="s">
        <v>44</v>
      </c>
      <c r="O135" s="77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146</v>
      </c>
      <c r="AT135" s="193" t="s">
        <v>142</v>
      </c>
      <c r="AU135" s="193" t="s">
        <v>88</v>
      </c>
      <c r="AY135" s="19" t="s">
        <v>140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86</v>
      </c>
      <c r="BK135" s="194">
        <f>ROUND(I135*H135,2)</f>
        <v>0</v>
      </c>
      <c r="BL135" s="19" t="s">
        <v>146</v>
      </c>
      <c r="BM135" s="193" t="s">
        <v>525</v>
      </c>
    </row>
    <row r="136" s="2" customFormat="1" ht="24.15" customHeight="1">
      <c r="A136" s="38"/>
      <c r="B136" s="180"/>
      <c r="C136" s="181" t="s">
        <v>152</v>
      </c>
      <c r="D136" s="181" t="s">
        <v>142</v>
      </c>
      <c r="E136" s="182" t="s">
        <v>526</v>
      </c>
      <c r="F136" s="183" t="s">
        <v>527</v>
      </c>
      <c r="G136" s="184" t="s">
        <v>150</v>
      </c>
      <c r="H136" s="185">
        <v>2</v>
      </c>
      <c r="I136" s="186"/>
      <c r="J136" s="187">
        <f>ROUND(I136*H136,2)</f>
        <v>0</v>
      </c>
      <c r="K136" s="188"/>
      <c r="L136" s="39"/>
      <c r="M136" s="189" t="s">
        <v>1</v>
      </c>
      <c r="N136" s="190" t="s">
        <v>44</v>
      </c>
      <c r="O136" s="77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146</v>
      </c>
      <c r="AT136" s="193" t="s">
        <v>142</v>
      </c>
      <c r="AU136" s="193" t="s">
        <v>88</v>
      </c>
      <c r="AY136" s="19" t="s">
        <v>140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86</v>
      </c>
      <c r="BK136" s="194">
        <f>ROUND(I136*H136,2)</f>
        <v>0</v>
      </c>
      <c r="BL136" s="19" t="s">
        <v>146</v>
      </c>
      <c r="BM136" s="193" t="s">
        <v>528</v>
      </c>
    </row>
    <row r="137" s="2" customFormat="1" ht="24.15" customHeight="1">
      <c r="A137" s="38"/>
      <c r="B137" s="180"/>
      <c r="C137" s="181" t="s">
        <v>146</v>
      </c>
      <c r="D137" s="181" t="s">
        <v>142</v>
      </c>
      <c r="E137" s="182" t="s">
        <v>529</v>
      </c>
      <c r="F137" s="183" t="s">
        <v>530</v>
      </c>
      <c r="G137" s="184" t="s">
        <v>150</v>
      </c>
      <c r="H137" s="185">
        <v>1</v>
      </c>
      <c r="I137" s="186"/>
      <c r="J137" s="187">
        <f>ROUND(I137*H137,2)</f>
        <v>0</v>
      </c>
      <c r="K137" s="188"/>
      <c r="L137" s="39"/>
      <c r="M137" s="189" t="s">
        <v>1</v>
      </c>
      <c r="N137" s="190" t="s">
        <v>44</v>
      </c>
      <c r="O137" s="77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146</v>
      </c>
      <c r="AT137" s="193" t="s">
        <v>142</v>
      </c>
      <c r="AU137" s="193" t="s">
        <v>88</v>
      </c>
      <c r="AY137" s="19" t="s">
        <v>140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86</v>
      </c>
      <c r="BK137" s="194">
        <f>ROUND(I137*H137,2)</f>
        <v>0</v>
      </c>
      <c r="BL137" s="19" t="s">
        <v>146</v>
      </c>
      <c r="BM137" s="193" t="s">
        <v>531</v>
      </c>
    </row>
    <row r="138" s="2" customFormat="1" ht="16.5" customHeight="1">
      <c r="A138" s="38"/>
      <c r="B138" s="180"/>
      <c r="C138" s="181" t="s">
        <v>161</v>
      </c>
      <c r="D138" s="181" t="s">
        <v>142</v>
      </c>
      <c r="E138" s="182" t="s">
        <v>153</v>
      </c>
      <c r="F138" s="183" t="s">
        <v>154</v>
      </c>
      <c r="G138" s="184" t="s">
        <v>150</v>
      </c>
      <c r="H138" s="185">
        <v>9</v>
      </c>
      <c r="I138" s="186"/>
      <c r="J138" s="187">
        <f>ROUND(I138*H138,2)</f>
        <v>0</v>
      </c>
      <c r="K138" s="188"/>
      <c r="L138" s="39"/>
      <c r="M138" s="189" t="s">
        <v>1</v>
      </c>
      <c r="N138" s="190" t="s">
        <v>44</v>
      </c>
      <c r="O138" s="77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146</v>
      </c>
      <c r="AT138" s="193" t="s">
        <v>142</v>
      </c>
      <c r="AU138" s="193" t="s">
        <v>88</v>
      </c>
      <c r="AY138" s="19" t="s">
        <v>140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9" t="s">
        <v>86</v>
      </c>
      <c r="BK138" s="194">
        <f>ROUND(I138*H138,2)</f>
        <v>0</v>
      </c>
      <c r="BL138" s="19" t="s">
        <v>146</v>
      </c>
      <c r="BM138" s="193" t="s">
        <v>532</v>
      </c>
    </row>
    <row r="139" s="2" customFormat="1" ht="16.5" customHeight="1">
      <c r="A139" s="38"/>
      <c r="B139" s="180"/>
      <c r="C139" s="181" t="s">
        <v>172</v>
      </c>
      <c r="D139" s="181" t="s">
        <v>142</v>
      </c>
      <c r="E139" s="182" t="s">
        <v>533</v>
      </c>
      <c r="F139" s="183" t="s">
        <v>534</v>
      </c>
      <c r="G139" s="184" t="s">
        <v>150</v>
      </c>
      <c r="H139" s="185">
        <v>3</v>
      </c>
      <c r="I139" s="186"/>
      <c r="J139" s="187">
        <f>ROUND(I139*H139,2)</f>
        <v>0</v>
      </c>
      <c r="K139" s="188"/>
      <c r="L139" s="39"/>
      <c r="M139" s="189" t="s">
        <v>1</v>
      </c>
      <c r="N139" s="190" t="s">
        <v>44</v>
      </c>
      <c r="O139" s="77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146</v>
      </c>
      <c r="AT139" s="193" t="s">
        <v>142</v>
      </c>
      <c r="AU139" s="193" t="s">
        <v>88</v>
      </c>
      <c r="AY139" s="19" t="s">
        <v>140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9" t="s">
        <v>86</v>
      </c>
      <c r="BK139" s="194">
        <f>ROUND(I139*H139,2)</f>
        <v>0</v>
      </c>
      <c r="BL139" s="19" t="s">
        <v>146</v>
      </c>
      <c r="BM139" s="193" t="s">
        <v>535</v>
      </c>
    </row>
    <row r="140" s="2" customFormat="1" ht="16.5" customHeight="1">
      <c r="A140" s="38"/>
      <c r="B140" s="180"/>
      <c r="C140" s="181" t="s">
        <v>176</v>
      </c>
      <c r="D140" s="181" t="s">
        <v>142</v>
      </c>
      <c r="E140" s="182" t="s">
        <v>536</v>
      </c>
      <c r="F140" s="183" t="s">
        <v>537</v>
      </c>
      <c r="G140" s="184" t="s">
        <v>150</v>
      </c>
      <c r="H140" s="185">
        <v>2</v>
      </c>
      <c r="I140" s="186"/>
      <c r="J140" s="187">
        <f>ROUND(I140*H140,2)</f>
        <v>0</v>
      </c>
      <c r="K140" s="188"/>
      <c r="L140" s="39"/>
      <c r="M140" s="189" t="s">
        <v>1</v>
      </c>
      <c r="N140" s="190" t="s">
        <v>44</v>
      </c>
      <c r="O140" s="77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146</v>
      </c>
      <c r="AT140" s="193" t="s">
        <v>142</v>
      </c>
      <c r="AU140" s="193" t="s">
        <v>88</v>
      </c>
      <c r="AY140" s="19" t="s">
        <v>140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9" t="s">
        <v>86</v>
      </c>
      <c r="BK140" s="194">
        <f>ROUND(I140*H140,2)</f>
        <v>0</v>
      </c>
      <c r="BL140" s="19" t="s">
        <v>146</v>
      </c>
      <c r="BM140" s="193" t="s">
        <v>538</v>
      </c>
    </row>
    <row r="141" s="2" customFormat="1" ht="16.5" customHeight="1">
      <c r="A141" s="38"/>
      <c r="B141" s="180"/>
      <c r="C141" s="181" t="s">
        <v>181</v>
      </c>
      <c r="D141" s="181" t="s">
        <v>142</v>
      </c>
      <c r="E141" s="182" t="s">
        <v>539</v>
      </c>
      <c r="F141" s="183" t="s">
        <v>540</v>
      </c>
      <c r="G141" s="184" t="s">
        <v>150</v>
      </c>
      <c r="H141" s="185">
        <v>1</v>
      </c>
      <c r="I141" s="186"/>
      <c r="J141" s="187">
        <f>ROUND(I141*H141,2)</f>
        <v>0</v>
      </c>
      <c r="K141" s="188"/>
      <c r="L141" s="39"/>
      <c r="M141" s="189" t="s">
        <v>1</v>
      </c>
      <c r="N141" s="190" t="s">
        <v>44</v>
      </c>
      <c r="O141" s="77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146</v>
      </c>
      <c r="AT141" s="193" t="s">
        <v>142</v>
      </c>
      <c r="AU141" s="193" t="s">
        <v>88</v>
      </c>
      <c r="AY141" s="19" t="s">
        <v>140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86</v>
      </c>
      <c r="BK141" s="194">
        <f>ROUND(I141*H141,2)</f>
        <v>0</v>
      </c>
      <c r="BL141" s="19" t="s">
        <v>146</v>
      </c>
      <c r="BM141" s="193" t="s">
        <v>541</v>
      </c>
    </row>
    <row r="142" s="2" customFormat="1" ht="24.15" customHeight="1">
      <c r="A142" s="38"/>
      <c r="B142" s="180"/>
      <c r="C142" s="181" t="s">
        <v>185</v>
      </c>
      <c r="D142" s="181" t="s">
        <v>142</v>
      </c>
      <c r="E142" s="182" t="s">
        <v>156</v>
      </c>
      <c r="F142" s="183" t="s">
        <v>157</v>
      </c>
      <c r="G142" s="184" t="s">
        <v>145</v>
      </c>
      <c r="H142" s="185">
        <v>7710</v>
      </c>
      <c r="I142" s="186"/>
      <c r="J142" s="187">
        <f>ROUND(I142*H142,2)</f>
        <v>0</v>
      </c>
      <c r="K142" s="188"/>
      <c r="L142" s="39"/>
      <c r="M142" s="189" t="s">
        <v>1</v>
      </c>
      <c r="N142" s="190" t="s">
        <v>44</v>
      </c>
      <c r="O142" s="77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146</v>
      </c>
      <c r="AT142" s="193" t="s">
        <v>142</v>
      </c>
      <c r="AU142" s="193" t="s">
        <v>88</v>
      </c>
      <c r="AY142" s="19" t="s">
        <v>140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9" t="s">
        <v>86</v>
      </c>
      <c r="BK142" s="194">
        <f>ROUND(I142*H142,2)</f>
        <v>0</v>
      </c>
      <c r="BL142" s="19" t="s">
        <v>146</v>
      </c>
      <c r="BM142" s="193" t="s">
        <v>542</v>
      </c>
    </row>
    <row r="143" s="13" customFormat="1">
      <c r="A143" s="13"/>
      <c r="B143" s="195"/>
      <c r="C143" s="13"/>
      <c r="D143" s="196" t="s">
        <v>159</v>
      </c>
      <c r="E143" s="197" t="s">
        <v>1</v>
      </c>
      <c r="F143" s="198" t="s">
        <v>543</v>
      </c>
      <c r="G143" s="13"/>
      <c r="H143" s="199">
        <v>7710</v>
      </c>
      <c r="I143" s="200"/>
      <c r="J143" s="13"/>
      <c r="K143" s="13"/>
      <c r="L143" s="195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7" t="s">
        <v>159</v>
      </c>
      <c r="AU143" s="197" t="s">
        <v>88</v>
      </c>
      <c r="AV143" s="13" t="s">
        <v>88</v>
      </c>
      <c r="AW143" s="13" t="s">
        <v>35</v>
      </c>
      <c r="AX143" s="13" t="s">
        <v>86</v>
      </c>
      <c r="AY143" s="197" t="s">
        <v>140</v>
      </c>
    </row>
    <row r="144" s="2" customFormat="1" ht="33" customHeight="1">
      <c r="A144" s="38"/>
      <c r="B144" s="180"/>
      <c r="C144" s="181" t="s">
        <v>194</v>
      </c>
      <c r="D144" s="181" t="s">
        <v>142</v>
      </c>
      <c r="E144" s="182" t="s">
        <v>162</v>
      </c>
      <c r="F144" s="183" t="s">
        <v>163</v>
      </c>
      <c r="G144" s="184" t="s">
        <v>164</v>
      </c>
      <c r="H144" s="185">
        <v>2059.2179999999998</v>
      </c>
      <c r="I144" s="186"/>
      <c r="J144" s="187">
        <f>ROUND(I144*H144,2)</f>
        <v>0</v>
      </c>
      <c r="K144" s="188"/>
      <c r="L144" s="39"/>
      <c r="M144" s="189" t="s">
        <v>1</v>
      </c>
      <c r="N144" s="190" t="s">
        <v>44</v>
      </c>
      <c r="O144" s="77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146</v>
      </c>
      <c r="AT144" s="193" t="s">
        <v>142</v>
      </c>
      <c r="AU144" s="193" t="s">
        <v>88</v>
      </c>
      <c r="AY144" s="19" t="s">
        <v>140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9" t="s">
        <v>86</v>
      </c>
      <c r="BK144" s="194">
        <f>ROUND(I144*H144,2)</f>
        <v>0</v>
      </c>
      <c r="BL144" s="19" t="s">
        <v>146</v>
      </c>
      <c r="BM144" s="193" t="s">
        <v>544</v>
      </c>
    </row>
    <row r="145" s="13" customFormat="1">
      <c r="A145" s="13"/>
      <c r="B145" s="195"/>
      <c r="C145" s="13"/>
      <c r="D145" s="196" t="s">
        <v>159</v>
      </c>
      <c r="E145" s="197" t="s">
        <v>1</v>
      </c>
      <c r="F145" s="198" t="s">
        <v>545</v>
      </c>
      <c r="G145" s="13"/>
      <c r="H145" s="199">
        <v>1310.7000000000001</v>
      </c>
      <c r="I145" s="200"/>
      <c r="J145" s="13"/>
      <c r="K145" s="13"/>
      <c r="L145" s="195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159</v>
      </c>
      <c r="AU145" s="197" t="s">
        <v>88</v>
      </c>
      <c r="AV145" s="13" t="s">
        <v>88</v>
      </c>
      <c r="AW145" s="13" t="s">
        <v>35</v>
      </c>
      <c r="AX145" s="13" t="s">
        <v>79</v>
      </c>
      <c r="AY145" s="197" t="s">
        <v>140</v>
      </c>
    </row>
    <row r="146" s="13" customFormat="1">
      <c r="A146" s="13"/>
      <c r="B146" s="195"/>
      <c r="C146" s="13"/>
      <c r="D146" s="196" t="s">
        <v>159</v>
      </c>
      <c r="E146" s="197" t="s">
        <v>1</v>
      </c>
      <c r="F146" s="198" t="s">
        <v>546</v>
      </c>
      <c r="G146" s="13"/>
      <c r="H146" s="199">
        <v>301.35000000000002</v>
      </c>
      <c r="I146" s="200"/>
      <c r="J146" s="13"/>
      <c r="K146" s="13"/>
      <c r="L146" s="195"/>
      <c r="M146" s="201"/>
      <c r="N146" s="202"/>
      <c r="O146" s="202"/>
      <c r="P146" s="202"/>
      <c r="Q146" s="202"/>
      <c r="R146" s="202"/>
      <c r="S146" s="202"/>
      <c r="T146" s="20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7" t="s">
        <v>159</v>
      </c>
      <c r="AU146" s="197" t="s">
        <v>88</v>
      </c>
      <c r="AV146" s="13" t="s">
        <v>88</v>
      </c>
      <c r="AW146" s="13" t="s">
        <v>35</v>
      </c>
      <c r="AX146" s="13" t="s">
        <v>79</v>
      </c>
      <c r="AY146" s="197" t="s">
        <v>140</v>
      </c>
    </row>
    <row r="147" s="13" customFormat="1">
      <c r="A147" s="13"/>
      <c r="B147" s="195"/>
      <c r="C147" s="13"/>
      <c r="D147" s="196" t="s">
        <v>159</v>
      </c>
      <c r="E147" s="197" t="s">
        <v>1</v>
      </c>
      <c r="F147" s="198" t="s">
        <v>547</v>
      </c>
      <c r="G147" s="13"/>
      <c r="H147" s="199">
        <v>220.62299999999999</v>
      </c>
      <c r="I147" s="200"/>
      <c r="J147" s="13"/>
      <c r="K147" s="13"/>
      <c r="L147" s="195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159</v>
      </c>
      <c r="AU147" s="197" t="s">
        <v>88</v>
      </c>
      <c r="AV147" s="13" t="s">
        <v>88</v>
      </c>
      <c r="AW147" s="13" t="s">
        <v>35</v>
      </c>
      <c r="AX147" s="13" t="s">
        <v>79</v>
      </c>
      <c r="AY147" s="197" t="s">
        <v>140</v>
      </c>
    </row>
    <row r="148" s="13" customFormat="1">
      <c r="A148" s="13"/>
      <c r="B148" s="195"/>
      <c r="C148" s="13"/>
      <c r="D148" s="196" t="s">
        <v>159</v>
      </c>
      <c r="E148" s="197" t="s">
        <v>1</v>
      </c>
      <c r="F148" s="198" t="s">
        <v>548</v>
      </c>
      <c r="G148" s="13"/>
      <c r="H148" s="199">
        <v>132.54499999999999</v>
      </c>
      <c r="I148" s="200"/>
      <c r="J148" s="13"/>
      <c r="K148" s="13"/>
      <c r="L148" s="195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7" t="s">
        <v>159</v>
      </c>
      <c r="AU148" s="197" t="s">
        <v>88</v>
      </c>
      <c r="AV148" s="13" t="s">
        <v>88</v>
      </c>
      <c r="AW148" s="13" t="s">
        <v>35</v>
      </c>
      <c r="AX148" s="13" t="s">
        <v>79</v>
      </c>
      <c r="AY148" s="197" t="s">
        <v>140</v>
      </c>
    </row>
    <row r="149" s="13" customFormat="1">
      <c r="A149" s="13"/>
      <c r="B149" s="195"/>
      <c r="C149" s="13"/>
      <c r="D149" s="196" t="s">
        <v>159</v>
      </c>
      <c r="E149" s="197" t="s">
        <v>1</v>
      </c>
      <c r="F149" s="198" t="s">
        <v>549</v>
      </c>
      <c r="G149" s="13"/>
      <c r="H149" s="199">
        <v>94</v>
      </c>
      <c r="I149" s="200"/>
      <c r="J149" s="13"/>
      <c r="K149" s="13"/>
      <c r="L149" s="195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7" t="s">
        <v>159</v>
      </c>
      <c r="AU149" s="197" t="s">
        <v>88</v>
      </c>
      <c r="AV149" s="13" t="s">
        <v>88</v>
      </c>
      <c r="AW149" s="13" t="s">
        <v>35</v>
      </c>
      <c r="AX149" s="13" t="s">
        <v>79</v>
      </c>
      <c r="AY149" s="197" t="s">
        <v>140</v>
      </c>
    </row>
    <row r="150" s="14" customFormat="1">
      <c r="A150" s="14"/>
      <c r="B150" s="204"/>
      <c r="C150" s="14"/>
      <c r="D150" s="196" t="s">
        <v>159</v>
      </c>
      <c r="E150" s="205" t="s">
        <v>1</v>
      </c>
      <c r="F150" s="206" t="s">
        <v>171</v>
      </c>
      <c r="G150" s="14"/>
      <c r="H150" s="207">
        <v>2059.2180000000003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159</v>
      </c>
      <c r="AU150" s="205" t="s">
        <v>88</v>
      </c>
      <c r="AV150" s="14" t="s">
        <v>146</v>
      </c>
      <c r="AW150" s="14" t="s">
        <v>35</v>
      </c>
      <c r="AX150" s="14" t="s">
        <v>86</v>
      </c>
      <c r="AY150" s="205" t="s">
        <v>140</v>
      </c>
    </row>
    <row r="151" s="2" customFormat="1" ht="33" customHeight="1">
      <c r="A151" s="38"/>
      <c r="B151" s="180"/>
      <c r="C151" s="181" t="s">
        <v>198</v>
      </c>
      <c r="D151" s="181" t="s">
        <v>142</v>
      </c>
      <c r="E151" s="182" t="s">
        <v>173</v>
      </c>
      <c r="F151" s="183" t="s">
        <v>174</v>
      </c>
      <c r="G151" s="184" t="s">
        <v>164</v>
      </c>
      <c r="H151" s="185">
        <v>2059.2179999999998</v>
      </c>
      <c r="I151" s="186"/>
      <c r="J151" s="187">
        <f>ROUND(I151*H151,2)</f>
        <v>0</v>
      </c>
      <c r="K151" s="188"/>
      <c r="L151" s="39"/>
      <c r="M151" s="189" t="s">
        <v>1</v>
      </c>
      <c r="N151" s="190" t="s">
        <v>44</v>
      </c>
      <c r="O151" s="77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146</v>
      </c>
      <c r="AT151" s="193" t="s">
        <v>142</v>
      </c>
      <c r="AU151" s="193" t="s">
        <v>88</v>
      </c>
      <c r="AY151" s="19" t="s">
        <v>140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9" t="s">
        <v>86</v>
      </c>
      <c r="BK151" s="194">
        <f>ROUND(I151*H151,2)</f>
        <v>0</v>
      </c>
      <c r="BL151" s="19" t="s">
        <v>146</v>
      </c>
      <c r="BM151" s="193" t="s">
        <v>550</v>
      </c>
    </row>
    <row r="152" s="13" customFormat="1">
      <c r="A152" s="13"/>
      <c r="B152" s="195"/>
      <c r="C152" s="13"/>
      <c r="D152" s="196" t="s">
        <v>159</v>
      </c>
      <c r="E152" s="197" t="s">
        <v>1</v>
      </c>
      <c r="F152" s="198" t="s">
        <v>545</v>
      </c>
      <c r="G152" s="13"/>
      <c r="H152" s="199">
        <v>1310.7000000000001</v>
      </c>
      <c r="I152" s="200"/>
      <c r="J152" s="13"/>
      <c r="K152" s="13"/>
      <c r="L152" s="195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159</v>
      </c>
      <c r="AU152" s="197" t="s">
        <v>88</v>
      </c>
      <c r="AV152" s="13" t="s">
        <v>88</v>
      </c>
      <c r="AW152" s="13" t="s">
        <v>35</v>
      </c>
      <c r="AX152" s="13" t="s">
        <v>79</v>
      </c>
      <c r="AY152" s="197" t="s">
        <v>140</v>
      </c>
    </row>
    <row r="153" s="13" customFormat="1">
      <c r="A153" s="13"/>
      <c r="B153" s="195"/>
      <c r="C153" s="13"/>
      <c r="D153" s="196" t="s">
        <v>159</v>
      </c>
      <c r="E153" s="197" t="s">
        <v>1</v>
      </c>
      <c r="F153" s="198" t="s">
        <v>546</v>
      </c>
      <c r="G153" s="13"/>
      <c r="H153" s="199">
        <v>301.35000000000002</v>
      </c>
      <c r="I153" s="200"/>
      <c r="J153" s="13"/>
      <c r="K153" s="13"/>
      <c r="L153" s="195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7" t="s">
        <v>159</v>
      </c>
      <c r="AU153" s="197" t="s">
        <v>88</v>
      </c>
      <c r="AV153" s="13" t="s">
        <v>88</v>
      </c>
      <c r="AW153" s="13" t="s">
        <v>35</v>
      </c>
      <c r="AX153" s="13" t="s">
        <v>79</v>
      </c>
      <c r="AY153" s="197" t="s">
        <v>140</v>
      </c>
    </row>
    <row r="154" s="13" customFormat="1">
      <c r="A154" s="13"/>
      <c r="B154" s="195"/>
      <c r="C154" s="13"/>
      <c r="D154" s="196" t="s">
        <v>159</v>
      </c>
      <c r="E154" s="197" t="s">
        <v>1</v>
      </c>
      <c r="F154" s="198" t="s">
        <v>547</v>
      </c>
      <c r="G154" s="13"/>
      <c r="H154" s="199">
        <v>220.62299999999999</v>
      </c>
      <c r="I154" s="200"/>
      <c r="J154" s="13"/>
      <c r="K154" s="13"/>
      <c r="L154" s="195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159</v>
      </c>
      <c r="AU154" s="197" t="s">
        <v>88</v>
      </c>
      <c r="AV154" s="13" t="s">
        <v>88</v>
      </c>
      <c r="AW154" s="13" t="s">
        <v>35</v>
      </c>
      <c r="AX154" s="13" t="s">
        <v>79</v>
      </c>
      <c r="AY154" s="197" t="s">
        <v>140</v>
      </c>
    </row>
    <row r="155" s="13" customFormat="1">
      <c r="A155" s="13"/>
      <c r="B155" s="195"/>
      <c r="C155" s="13"/>
      <c r="D155" s="196" t="s">
        <v>159</v>
      </c>
      <c r="E155" s="197" t="s">
        <v>1</v>
      </c>
      <c r="F155" s="198" t="s">
        <v>548</v>
      </c>
      <c r="G155" s="13"/>
      <c r="H155" s="199">
        <v>132.54499999999999</v>
      </c>
      <c r="I155" s="200"/>
      <c r="J155" s="13"/>
      <c r="K155" s="13"/>
      <c r="L155" s="195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7" t="s">
        <v>159</v>
      </c>
      <c r="AU155" s="197" t="s">
        <v>88</v>
      </c>
      <c r="AV155" s="13" t="s">
        <v>88</v>
      </c>
      <c r="AW155" s="13" t="s">
        <v>35</v>
      </c>
      <c r="AX155" s="13" t="s">
        <v>79</v>
      </c>
      <c r="AY155" s="197" t="s">
        <v>140</v>
      </c>
    </row>
    <row r="156" s="13" customFormat="1">
      <c r="A156" s="13"/>
      <c r="B156" s="195"/>
      <c r="C156" s="13"/>
      <c r="D156" s="196" t="s">
        <v>159</v>
      </c>
      <c r="E156" s="197" t="s">
        <v>1</v>
      </c>
      <c r="F156" s="198" t="s">
        <v>549</v>
      </c>
      <c r="G156" s="13"/>
      <c r="H156" s="199">
        <v>94</v>
      </c>
      <c r="I156" s="200"/>
      <c r="J156" s="13"/>
      <c r="K156" s="13"/>
      <c r="L156" s="195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159</v>
      </c>
      <c r="AU156" s="197" t="s">
        <v>88</v>
      </c>
      <c r="AV156" s="13" t="s">
        <v>88</v>
      </c>
      <c r="AW156" s="13" t="s">
        <v>35</v>
      </c>
      <c r="AX156" s="13" t="s">
        <v>79</v>
      </c>
      <c r="AY156" s="197" t="s">
        <v>140</v>
      </c>
    </row>
    <row r="157" s="14" customFormat="1">
      <c r="A157" s="14"/>
      <c r="B157" s="204"/>
      <c r="C157" s="14"/>
      <c r="D157" s="196" t="s">
        <v>159</v>
      </c>
      <c r="E157" s="205" t="s">
        <v>1</v>
      </c>
      <c r="F157" s="206" t="s">
        <v>171</v>
      </c>
      <c r="G157" s="14"/>
      <c r="H157" s="207">
        <v>2059.2180000000003</v>
      </c>
      <c r="I157" s="208"/>
      <c r="J157" s="14"/>
      <c r="K157" s="14"/>
      <c r="L157" s="204"/>
      <c r="M157" s="209"/>
      <c r="N157" s="210"/>
      <c r="O157" s="210"/>
      <c r="P157" s="210"/>
      <c r="Q157" s="210"/>
      <c r="R157" s="210"/>
      <c r="S157" s="210"/>
      <c r="T157" s="21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5" t="s">
        <v>159</v>
      </c>
      <c r="AU157" s="205" t="s">
        <v>88</v>
      </c>
      <c r="AV157" s="14" t="s">
        <v>146</v>
      </c>
      <c r="AW157" s="14" t="s">
        <v>35</v>
      </c>
      <c r="AX157" s="14" t="s">
        <v>86</v>
      </c>
      <c r="AY157" s="205" t="s">
        <v>140</v>
      </c>
    </row>
    <row r="158" s="2" customFormat="1" ht="33" customHeight="1">
      <c r="A158" s="38"/>
      <c r="B158" s="180"/>
      <c r="C158" s="181" t="s">
        <v>203</v>
      </c>
      <c r="D158" s="181" t="s">
        <v>142</v>
      </c>
      <c r="E158" s="182" t="s">
        <v>177</v>
      </c>
      <c r="F158" s="183" t="s">
        <v>178</v>
      </c>
      <c r="G158" s="184" t="s">
        <v>164</v>
      </c>
      <c r="H158" s="185">
        <v>345</v>
      </c>
      <c r="I158" s="186"/>
      <c r="J158" s="187">
        <f>ROUND(I158*H158,2)</f>
        <v>0</v>
      </c>
      <c r="K158" s="188"/>
      <c r="L158" s="39"/>
      <c r="M158" s="189" t="s">
        <v>1</v>
      </c>
      <c r="N158" s="190" t="s">
        <v>44</v>
      </c>
      <c r="O158" s="77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146</v>
      </c>
      <c r="AT158" s="193" t="s">
        <v>142</v>
      </c>
      <c r="AU158" s="193" t="s">
        <v>88</v>
      </c>
      <c r="AY158" s="19" t="s">
        <v>140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9" t="s">
        <v>86</v>
      </c>
      <c r="BK158" s="194">
        <f>ROUND(I158*H158,2)</f>
        <v>0</v>
      </c>
      <c r="BL158" s="19" t="s">
        <v>146</v>
      </c>
      <c r="BM158" s="193" t="s">
        <v>551</v>
      </c>
    </row>
    <row r="159" s="13" customFormat="1">
      <c r="A159" s="13"/>
      <c r="B159" s="195"/>
      <c r="C159" s="13"/>
      <c r="D159" s="196" t="s">
        <v>159</v>
      </c>
      <c r="E159" s="197" t="s">
        <v>1</v>
      </c>
      <c r="F159" s="198" t="s">
        <v>552</v>
      </c>
      <c r="G159" s="13"/>
      <c r="H159" s="199">
        <v>345</v>
      </c>
      <c r="I159" s="200"/>
      <c r="J159" s="13"/>
      <c r="K159" s="13"/>
      <c r="L159" s="195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159</v>
      </c>
      <c r="AU159" s="197" t="s">
        <v>88</v>
      </c>
      <c r="AV159" s="13" t="s">
        <v>88</v>
      </c>
      <c r="AW159" s="13" t="s">
        <v>35</v>
      </c>
      <c r="AX159" s="13" t="s">
        <v>86</v>
      </c>
      <c r="AY159" s="197" t="s">
        <v>140</v>
      </c>
    </row>
    <row r="160" s="2" customFormat="1" ht="33" customHeight="1">
      <c r="A160" s="38"/>
      <c r="B160" s="180"/>
      <c r="C160" s="181" t="s">
        <v>207</v>
      </c>
      <c r="D160" s="181" t="s">
        <v>142</v>
      </c>
      <c r="E160" s="182" t="s">
        <v>182</v>
      </c>
      <c r="F160" s="183" t="s">
        <v>183</v>
      </c>
      <c r="G160" s="184" t="s">
        <v>164</v>
      </c>
      <c r="H160" s="185">
        <v>345</v>
      </c>
      <c r="I160" s="186"/>
      <c r="J160" s="187">
        <f>ROUND(I160*H160,2)</f>
        <v>0</v>
      </c>
      <c r="K160" s="188"/>
      <c r="L160" s="39"/>
      <c r="M160" s="189" t="s">
        <v>1</v>
      </c>
      <c r="N160" s="190" t="s">
        <v>44</v>
      </c>
      <c r="O160" s="77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146</v>
      </c>
      <c r="AT160" s="193" t="s">
        <v>142</v>
      </c>
      <c r="AU160" s="193" t="s">
        <v>88</v>
      </c>
      <c r="AY160" s="19" t="s">
        <v>140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9" t="s">
        <v>86</v>
      </c>
      <c r="BK160" s="194">
        <f>ROUND(I160*H160,2)</f>
        <v>0</v>
      </c>
      <c r="BL160" s="19" t="s">
        <v>146</v>
      </c>
      <c r="BM160" s="193" t="s">
        <v>553</v>
      </c>
    </row>
    <row r="161" s="13" customFormat="1">
      <c r="A161" s="13"/>
      <c r="B161" s="195"/>
      <c r="C161" s="13"/>
      <c r="D161" s="196" t="s">
        <v>159</v>
      </c>
      <c r="E161" s="197" t="s">
        <v>1</v>
      </c>
      <c r="F161" s="198" t="s">
        <v>552</v>
      </c>
      <c r="G161" s="13"/>
      <c r="H161" s="199">
        <v>345</v>
      </c>
      <c r="I161" s="200"/>
      <c r="J161" s="13"/>
      <c r="K161" s="13"/>
      <c r="L161" s="195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159</v>
      </c>
      <c r="AU161" s="197" t="s">
        <v>88</v>
      </c>
      <c r="AV161" s="13" t="s">
        <v>88</v>
      </c>
      <c r="AW161" s="13" t="s">
        <v>35</v>
      </c>
      <c r="AX161" s="13" t="s">
        <v>86</v>
      </c>
      <c r="AY161" s="197" t="s">
        <v>140</v>
      </c>
    </row>
    <row r="162" s="2" customFormat="1" ht="24.15" customHeight="1">
      <c r="A162" s="38"/>
      <c r="B162" s="180"/>
      <c r="C162" s="181" t="s">
        <v>212</v>
      </c>
      <c r="D162" s="181" t="s">
        <v>142</v>
      </c>
      <c r="E162" s="182" t="s">
        <v>186</v>
      </c>
      <c r="F162" s="183" t="s">
        <v>187</v>
      </c>
      <c r="G162" s="184" t="s">
        <v>164</v>
      </c>
      <c r="H162" s="185">
        <v>20.335999999999999</v>
      </c>
      <c r="I162" s="186"/>
      <c r="J162" s="187">
        <f>ROUND(I162*H162,2)</f>
        <v>0</v>
      </c>
      <c r="K162" s="188"/>
      <c r="L162" s="39"/>
      <c r="M162" s="189" t="s">
        <v>1</v>
      </c>
      <c r="N162" s="190" t="s">
        <v>44</v>
      </c>
      <c r="O162" s="77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146</v>
      </c>
      <c r="AT162" s="193" t="s">
        <v>142</v>
      </c>
      <c r="AU162" s="193" t="s">
        <v>88</v>
      </c>
      <c r="AY162" s="19" t="s">
        <v>140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9" t="s">
        <v>86</v>
      </c>
      <c r="BK162" s="194">
        <f>ROUND(I162*H162,2)</f>
        <v>0</v>
      </c>
      <c r="BL162" s="19" t="s">
        <v>146</v>
      </c>
      <c r="BM162" s="193" t="s">
        <v>554</v>
      </c>
    </row>
    <row r="163" s="15" customFormat="1">
      <c r="A163" s="15"/>
      <c r="B163" s="212"/>
      <c r="C163" s="15"/>
      <c r="D163" s="196" t="s">
        <v>159</v>
      </c>
      <c r="E163" s="213" t="s">
        <v>1</v>
      </c>
      <c r="F163" s="214" t="s">
        <v>189</v>
      </c>
      <c r="G163" s="15"/>
      <c r="H163" s="213" t="s">
        <v>1</v>
      </c>
      <c r="I163" s="215"/>
      <c r="J163" s="15"/>
      <c r="K163" s="15"/>
      <c r="L163" s="212"/>
      <c r="M163" s="216"/>
      <c r="N163" s="217"/>
      <c r="O163" s="217"/>
      <c r="P163" s="217"/>
      <c r="Q163" s="217"/>
      <c r="R163" s="217"/>
      <c r="S163" s="217"/>
      <c r="T163" s="21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3" t="s">
        <v>159</v>
      </c>
      <c r="AU163" s="213" t="s">
        <v>88</v>
      </c>
      <c r="AV163" s="15" t="s">
        <v>86</v>
      </c>
      <c r="AW163" s="15" t="s">
        <v>35</v>
      </c>
      <c r="AX163" s="15" t="s">
        <v>79</v>
      </c>
      <c r="AY163" s="213" t="s">
        <v>140</v>
      </c>
    </row>
    <row r="164" s="13" customFormat="1">
      <c r="A164" s="13"/>
      <c r="B164" s="195"/>
      <c r="C164" s="13"/>
      <c r="D164" s="196" t="s">
        <v>159</v>
      </c>
      <c r="E164" s="197" t="s">
        <v>1</v>
      </c>
      <c r="F164" s="198" t="s">
        <v>555</v>
      </c>
      <c r="G164" s="13"/>
      <c r="H164" s="199">
        <v>2.6040000000000001</v>
      </c>
      <c r="I164" s="200"/>
      <c r="J164" s="13"/>
      <c r="K164" s="13"/>
      <c r="L164" s="195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159</v>
      </c>
      <c r="AU164" s="197" t="s">
        <v>88</v>
      </c>
      <c r="AV164" s="13" t="s">
        <v>88</v>
      </c>
      <c r="AW164" s="13" t="s">
        <v>35</v>
      </c>
      <c r="AX164" s="13" t="s">
        <v>79</v>
      </c>
      <c r="AY164" s="197" t="s">
        <v>140</v>
      </c>
    </row>
    <row r="165" s="13" customFormat="1">
      <c r="A165" s="13"/>
      <c r="B165" s="195"/>
      <c r="C165" s="13"/>
      <c r="D165" s="196" t="s">
        <v>159</v>
      </c>
      <c r="E165" s="197" t="s">
        <v>1</v>
      </c>
      <c r="F165" s="198" t="s">
        <v>556</v>
      </c>
      <c r="G165" s="13"/>
      <c r="H165" s="199">
        <v>4.8360000000000003</v>
      </c>
      <c r="I165" s="200"/>
      <c r="J165" s="13"/>
      <c r="K165" s="13"/>
      <c r="L165" s="195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7" t="s">
        <v>159</v>
      </c>
      <c r="AU165" s="197" t="s">
        <v>88</v>
      </c>
      <c r="AV165" s="13" t="s">
        <v>88</v>
      </c>
      <c r="AW165" s="13" t="s">
        <v>35</v>
      </c>
      <c r="AX165" s="13" t="s">
        <v>79</v>
      </c>
      <c r="AY165" s="197" t="s">
        <v>140</v>
      </c>
    </row>
    <row r="166" s="13" customFormat="1">
      <c r="A166" s="13"/>
      <c r="B166" s="195"/>
      <c r="C166" s="13"/>
      <c r="D166" s="196" t="s">
        <v>159</v>
      </c>
      <c r="E166" s="197" t="s">
        <v>1</v>
      </c>
      <c r="F166" s="198" t="s">
        <v>557</v>
      </c>
      <c r="G166" s="13"/>
      <c r="H166" s="199">
        <v>12.896000000000001</v>
      </c>
      <c r="I166" s="200"/>
      <c r="J166" s="13"/>
      <c r="K166" s="13"/>
      <c r="L166" s="195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7" t="s">
        <v>159</v>
      </c>
      <c r="AU166" s="197" t="s">
        <v>88</v>
      </c>
      <c r="AV166" s="13" t="s">
        <v>88</v>
      </c>
      <c r="AW166" s="13" t="s">
        <v>35</v>
      </c>
      <c r="AX166" s="13" t="s">
        <v>79</v>
      </c>
      <c r="AY166" s="197" t="s">
        <v>140</v>
      </c>
    </row>
    <row r="167" s="14" customFormat="1">
      <c r="A167" s="14"/>
      <c r="B167" s="204"/>
      <c r="C167" s="14"/>
      <c r="D167" s="196" t="s">
        <v>159</v>
      </c>
      <c r="E167" s="205" t="s">
        <v>1</v>
      </c>
      <c r="F167" s="206" t="s">
        <v>171</v>
      </c>
      <c r="G167" s="14"/>
      <c r="H167" s="207">
        <v>20.336000000000002</v>
      </c>
      <c r="I167" s="208"/>
      <c r="J167" s="14"/>
      <c r="K167" s="14"/>
      <c r="L167" s="204"/>
      <c r="M167" s="209"/>
      <c r="N167" s="210"/>
      <c r="O167" s="210"/>
      <c r="P167" s="210"/>
      <c r="Q167" s="210"/>
      <c r="R167" s="210"/>
      <c r="S167" s="210"/>
      <c r="T167" s="21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5" t="s">
        <v>159</v>
      </c>
      <c r="AU167" s="205" t="s">
        <v>88</v>
      </c>
      <c r="AV167" s="14" t="s">
        <v>146</v>
      </c>
      <c r="AW167" s="14" t="s">
        <v>35</v>
      </c>
      <c r="AX167" s="14" t="s">
        <v>86</v>
      </c>
      <c r="AY167" s="205" t="s">
        <v>140</v>
      </c>
    </row>
    <row r="168" s="2" customFormat="1" ht="33" customHeight="1">
      <c r="A168" s="38"/>
      <c r="B168" s="180"/>
      <c r="C168" s="181" t="s">
        <v>8</v>
      </c>
      <c r="D168" s="181" t="s">
        <v>142</v>
      </c>
      <c r="E168" s="182" t="s">
        <v>195</v>
      </c>
      <c r="F168" s="183" t="s">
        <v>196</v>
      </c>
      <c r="G168" s="184" t="s">
        <v>164</v>
      </c>
      <c r="H168" s="185">
        <v>20.335999999999999</v>
      </c>
      <c r="I168" s="186"/>
      <c r="J168" s="187">
        <f>ROUND(I168*H168,2)</f>
        <v>0</v>
      </c>
      <c r="K168" s="188"/>
      <c r="L168" s="39"/>
      <c r="M168" s="189" t="s">
        <v>1</v>
      </c>
      <c r="N168" s="190" t="s">
        <v>44</v>
      </c>
      <c r="O168" s="77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146</v>
      </c>
      <c r="AT168" s="193" t="s">
        <v>142</v>
      </c>
      <c r="AU168" s="193" t="s">
        <v>88</v>
      </c>
      <c r="AY168" s="19" t="s">
        <v>140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9" t="s">
        <v>86</v>
      </c>
      <c r="BK168" s="194">
        <f>ROUND(I168*H168,2)</f>
        <v>0</v>
      </c>
      <c r="BL168" s="19" t="s">
        <v>146</v>
      </c>
      <c r="BM168" s="193" t="s">
        <v>558</v>
      </c>
    </row>
    <row r="169" s="15" customFormat="1">
      <c r="A169" s="15"/>
      <c r="B169" s="212"/>
      <c r="C169" s="15"/>
      <c r="D169" s="196" t="s">
        <v>159</v>
      </c>
      <c r="E169" s="213" t="s">
        <v>1</v>
      </c>
      <c r="F169" s="214" t="s">
        <v>189</v>
      </c>
      <c r="G169" s="15"/>
      <c r="H169" s="213" t="s">
        <v>1</v>
      </c>
      <c r="I169" s="215"/>
      <c r="J169" s="15"/>
      <c r="K169" s="15"/>
      <c r="L169" s="212"/>
      <c r="M169" s="216"/>
      <c r="N169" s="217"/>
      <c r="O169" s="217"/>
      <c r="P169" s="217"/>
      <c r="Q169" s="217"/>
      <c r="R169" s="217"/>
      <c r="S169" s="217"/>
      <c r="T169" s="21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13" t="s">
        <v>159</v>
      </c>
      <c r="AU169" s="213" t="s">
        <v>88</v>
      </c>
      <c r="AV169" s="15" t="s">
        <v>86</v>
      </c>
      <c r="AW169" s="15" t="s">
        <v>35</v>
      </c>
      <c r="AX169" s="15" t="s">
        <v>79</v>
      </c>
      <c r="AY169" s="213" t="s">
        <v>140</v>
      </c>
    </row>
    <row r="170" s="13" customFormat="1">
      <c r="A170" s="13"/>
      <c r="B170" s="195"/>
      <c r="C170" s="13"/>
      <c r="D170" s="196" t="s">
        <v>159</v>
      </c>
      <c r="E170" s="197" t="s">
        <v>1</v>
      </c>
      <c r="F170" s="198" t="s">
        <v>555</v>
      </c>
      <c r="G170" s="13"/>
      <c r="H170" s="199">
        <v>2.6040000000000001</v>
      </c>
      <c r="I170" s="200"/>
      <c r="J170" s="13"/>
      <c r="K170" s="13"/>
      <c r="L170" s="195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7" t="s">
        <v>159</v>
      </c>
      <c r="AU170" s="197" t="s">
        <v>88</v>
      </c>
      <c r="AV170" s="13" t="s">
        <v>88</v>
      </c>
      <c r="AW170" s="13" t="s">
        <v>35</v>
      </c>
      <c r="AX170" s="13" t="s">
        <v>79</v>
      </c>
      <c r="AY170" s="197" t="s">
        <v>140</v>
      </c>
    </row>
    <row r="171" s="13" customFormat="1">
      <c r="A171" s="13"/>
      <c r="B171" s="195"/>
      <c r="C171" s="13"/>
      <c r="D171" s="196" t="s">
        <v>159</v>
      </c>
      <c r="E171" s="197" t="s">
        <v>1</v>
      </c>
      <c r="F171" s="198" t="s">
        <v>556</v>
      </c>
      <c r="G171" s="13"/>
      <c r="H171" s="199">
        <v>4.8360000000000003</v>
      </c>
      <c r="I171" s="200"/>
      <c r="J171" s="13"/>
      <c r="K171" s="13"/>
      <c r="L171" s="195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7" t="s">
        <v>159</v>
      </c>
      <c r="AU171" s="197" t="s">
        <v>88</v>
      </c>
      <c r="AV171" s="13" t="s">
        <v>88</v>
      </c>
      <c r="AW171" s="13" t="s">
        <v>35</v>
      </c>
      <c r="AX171" s="13" t="s">
        <v>79</v>
      </c>
      <c r="AY171" s="197" t="s">
        <v>140</v>
      </c>
    </row>
    <row r="172" s="13" customFormat="1">
      <c r="A172" s="13"/>
      <c r="B172" s="195"/>
      <c r="C172" s="13"/>
      <c r="D172" s="196" t="s">
        <v>159</v>
      </c>
      <c r="E172" s="197" t="s">
        <v>1</v>
      </c>
      <c r="F172" s="198" t="s">
        <v>557</v>
      </c>
      <c r="G172" s="13"/>
      <c r="H172" s="199">
        <v>12.896000000000001</v>
      </c>
      <c r="I172" s="200"/>
      <c r="J172" s="13"/>
      <c r="K172" s="13"/>
      <c r="L172" s="195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159</v>
      </c>
      <c r="AU172" s="197" t="s">
        <v>88</v>
      </c>
      <c r="AV172" s="13" t="s">
        <v>88</v>
      </c>
      <c r="AW172" s="13" t="s">
        <v>35</v>
      </c>
      <c r="AX172" s="13" t="s">
        <v>79</v>
      </c>
      <c r="AY172" s="197" t="s">
        <v>140</v>
      </c>
    </row>
    <row r="173" s="14" customFormat="1">
      <c r="A173" s="14"/>
      <c r="B173" s="204"/>
      <c r="C173" s="14"/>
      <c r="D173" s="196" t="s">
        <v>159</v>
      </c>
      <c r="E173" s="205" t="s">
        <v>1</v>
      </c>
      <c r="F173" s="206" t="s">
        <v>171</v>
      </c>
      <c r="G173" s="14"/>
      <c r="H173" s="207">
        <v>20.336000000000002</v>
      </c>
      <c r="I173" s="208"/>
      <c r="J173" s="14"/>
      <c r="K173" s="14"/>
      <c r="L173" s="204"/>
      <c r="M173" s="209"/>
      <c r="N173" s="210"/>
      <c r="O173" s="210"/>
      <c r="P173" s="210"/>
      <c r="Q173" s="210"/>
      <c r="R173" s="210"/>
      <c r="S173" s="210"/>
      <c r="T173" s="21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5" t="s">
        <v>159</v>
      </c>
      <c r="AU173" s="205" t="s">
        <v>88</v>
      </c>
      <c r="AV173" s="14" t="s">
        <v>146</v>
      </c>
      <c r="AW173" s="14" t="s">
        <v>35</v>
      </c>
      <c r="AX173" s="14" t="s">
        <v>86</v>
      </c>
      <c r="AY173" s="205" t="s">
        <v>140</v>
      </c>
    </row>
    <row r="174" s="2" customFormat="1" ht="33" customHeight="1">
      <c r="A174" s="38"/>
      <c r="B174" s="180"/>
      <c r="C174" s="181" t="s">
        <v>219</v>
      </c>
      <c r="D174" s="181" t="s">
        <v>142</v>
      </c>
      <c r="E174" s="182" t="s">
        <v>199</v>
      </c>
      <c r="F174" s="183" t="s">
        <v>200</v>
      </c>
      <c r="G174" s="184" t="s">
        <v>164</v>
      </c>
      <c r="H174" s="185">
        <v>2.363</v>
      </c>
      <c r="I174" s="186"/>
      <c r="J174" s="187">
        <f>ROUND(I174*H174,2)</f>
        <v>0</v>
      </c>
      <c r="K174" s="188"/>
      <c r="L174" s="39"/>
      <c r="M174" s="189" t="s">
        <v>1</v>
      </c>
      <c r="N174" s="190" t="s">
        <v>44</v>
      </c>
      <c r="O174" s="77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146</v>
      </c>
      <c r="AT174" s="193" t="s">
        <v>142</v>
      </c>
      <c r="AU174" s="193" t="s">
        <v>88</v>
      </c>
      <c r="AY174" s="19" t="s">
        <v>140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9" t="s">
        <v>86</v>
      </c>
      <c r="BK174" s="194">
        <f>ROUND(I174*H174,2)</f>
        <v>0</v>
      </c>
      <c r="BL174" s="19" t="s">
        <v>146</v>
      </c>
      <c r="BM174" s="193" t="s">
        <v>559</v>
      </c>
    </row>
    <row r="175" s="13" customFormat="1">
      <c r="A175" s="13"/>
      <c r="B175" s="195"/>
      <c r="C175" s="13"/>
      <c r="D175" s="196" t="s">
        <v>159</v>
      </c>
      <c r="E175" s="197" t="s">
        <v>1</v>
      </c>
      <c r="F175" s="198" t="s">
        <v>560</v>
      </c>
      <c r="G175" s="13"/>
      <c r="H175" s="199">
        <v>2.363</v>
      </c>
      <c r="I175" s="200"/>
      <c r="J175" s="13"/>
      <c r="K175" s="13"/>
      <c r="L175" s="195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159</v>
      </c>
      <c r="AU175" s="197" t="s">
        <v>88</v>
      </c>
      <c r="AV175" s="13" t="s">
        <v>88</v>
      </c>
      <c r="AW175" s="13" t="s">
        <v>35</v>
      </c>
      <c r="AX175" s="13" t="s">
        <v>86</v>
      </c>
      <c r="AY175" s="197" t="s">
        <v>140</v>
      </c>
    </row>
    <row r="176" s="2" customFormat="1" ht="33" customHeight="1">
      <c r="A176" s="38"/>
      <c r="B176" s="180"/>
      <c r="C176" s="181" t="s">
        <v>223</v>
      </c>
      <c r="D176" s="181" t="s">
        <v>142</v>
      </c>
      <c r="E176" s="182" t="s">
        <v>204</v>
      </c>
      <c r="F176" s="183" t="s">
        <v>205</v>
      </c>
      <c r="G176" s="184" t="s">
        <v>164</v>
      </c>
      <c r="H176" s="185">
        <v>2.363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44</v>
      </c>
      <c r="O176" s="77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146</v>
      </c>
      <c r="AT176" s="193" t="s">
        <v>142</v>
      </c>
      <c r="AU176" s="193" t="s">
        <v>88</v>
      </c>
      <c r="AY176" s="19" t="s">
        <v>140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86</v>
      </c>
      <c r="BK176" s="194">
        <f>ROUND(I176*H176,2)</f>
        <v>0</v>
      </c>
      <c r="BL176" s="19" t="s">
        <v>146</v>
      </c>
      <c r="BM176" s="193" t="s">
        <v>561</v>
      </c>
    </row>
    <row r="177" s="13" customFormat="1">
      <c r="A177" s="13"/>
      <c r="B177" s="195"/>
      <c r="C177" s="13"/>
      <c r="D177" s="196" t="s">
        <v>159</v>
      </c>
      <c r="E177" s="197" t="s">
        <v>1</v>
      </c>
      <c r="F177" s="198" t="s">
        <v>560</v>
      </c>
      <c r="G177" s="13"/>
      <c r="H177" s="199">
        <v>2.363</v>
      </c>
      <c r="I177" s="200"/>
      <c r="J177" s="13"/>
      <c r="K177" s="13"/>
      <c r="L177" s="195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159</v>
      </c>
      <c r="AU177" s="197" t="s">
        <v>88</v>
      </c>
      <c r="AV177" s="13" t="s">
        <v>88</v>
      </c>
      <c r="AW177" s="13" t="s">
        <v>35</v>
      </c>
      <c r="AX177" s="13" t="s">
        <v>86</v>
      </c>
      <c r="AY177" s="197" t="s">
        <v>140</v>
      </c>
    </row>
    <row r="178" s="2" customFormat="1" ht="24.15" customHeight="1">
      <c r="A178" s="38"/>
      <c r="B178" s="180"/>
      <c r="C178" s="181" t="s">
        <v>227</v>
      </c>
      <c r="D178" s="181" t="s">
        <v>142</v>
      </c>
      <c r="E178" s="182" t="s">
        <v>208</v>
      </c>
      <c r="F178" s="183" t="s">
        <v>209</v>
      </c>
      <c r="G178" s="184" t="s">
        <v>164</v>
      </c>
      <c r="H178" s="185">
        <v>0.125</v>
      </c>
      <c r="I178" s="186"/>
      <c r="J178" s="187">
        <f>ROUND(I178*H178,2)</f>
        <v>0</v>
      </c>
      <c r="K178" s="188"/>
      <c r="L178" s="39"/>
      <c r="M178" s="189" t="s">
        <v>1</v>
      </c>
      <c r="N178" s="190" t="s">
        <v>44</v>
      </c>
      <c r="O178" s="77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146</v>
      </c>
      <c r="AT178" s="193" t="s">
        <v>142</v>
      </c>
      <c r="AU178" s="193" t="s">
        <v>88</v>
      </c>
      <c r="AY178" s="19" t="s">
        <v>140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9" t="s">
        <v>86</v>
      </c>
      <c r="BK178" s="194">
        <f>ROUND(I178*H178,2)</f>
        <v>0</v>
      </c>
      <c r="BL178" s="19" t="s">
        <v>146</v>
      </c>
      <c r="BM178" s="193" t="s">
        <v>562</v>
      </c>
    </row>
    <row r="179" s="13" customFormat="1">
      <c r="A179" s="13"/>
      <c r="B179" s="195"/>
      <c r="C179" s="13"/>
      <c r="D179" s="196" t="s">
        <v>159</v>
      </c>
      <c r="E179" s="197" t="s">
        <v>1</v>
      </c>
      <c r="F179" s="198" t="s">
        <v>563</v>
      </c>
      <c r="G179" s="13"/>
      <c r="H179" s="199">
        <v>0.125</v>
      </c>
      <c r="I179" s="200"/>
      <c r="J179" s="13"/>
      <c r="K179" s="13"/>
      <c r="L179" s="195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7" t="s">
        <v>159</v>
      </c>
      <c r="AU179" s="197" t="s">
        <v>88</v>
      </c>
      <c r="AV179" s="13" t="s">
        <v>88</v>
      </c>
      <c r="AW179" s="13" t="s">
        <v>35</v>
      </c>
      <c r="AX179" s="13" t="s">
        <v>86</v>
      </c>
      <c r="AY179" s="197" t="s">
        <v>140</v>
      </c>
    </row>
    <row r="180" s="2" customFormat="1" ht="24.15" customHeight="1">
      <c r="A180" s="38"/>
      <c r="B180" s="180"/>
      <c r="C180" s="181" t="s">
        <v>232</v>
      </c>
      <c r="D180" s="181" t="s">
        <v>142</v>
      </c>
      <c r="E180" s="182" t="s">
        <v>213</v>
      </c>
      <c r="F180" s="183" t="s">
        <v>214</v>
      </c>
      <c r="G180" s="184" t="s">
        <v>164</v>
      </c>
      <c r="H180" s="185">
        <v>0.125</v>
      </c>
      <c r="I180" s="186"/>
      <c r="J180" s="187">
        <f>ROUND(I180*H180,2)</f>
        <v>0</v>
      </c>
      <c r="K180" s="188"/>
      <c r="L180" s="39"/>
      <c r="M180" s="189" t="s">
        <v>1</v>
      </c>
      <c r="N180" s="190" t="s">
        <v>44</v>
      </c>
      <c r="O180" s="77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146</v>
      </c>
      <c r="AT180" s="193" t="s">
        <v>142</v>
      </c>
      <c r="AU180" s="193" t="s">
        <v>88</v>
      </c>
      <c r="AY180" s="19" t="s">
        <v>140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9" t="s">
        <v>86</v>
      </c>
      <c r="BK180" s="194">
        <f>ROUND(I180*H180,2)</f>
        <v>0</v>
      </c>
      <c r="BL180" s="19" t="s">
        <v>146</v>
      </c>
      <c r="BM180" s="193" t="s">
        <v>564</v>
      </c>
    </row>
    <row r="181" s="13" customFormat="1">
      <c r="A181" s="13"/>
      <c r="B181" s="195"/>
      <c r="C181" s="13"/>
      <c r="D181" s="196" t="s">
        <v>159</v>
      </c>
      <c r="E181" s="197" t="s">
        <v>1</v>
      </c>
      <c r="F181" s="198" t="s">
        <v>563</v>
      </c>
      <c r="G181" s="13"/>
      <c r="H181" s="199">
        <v>0.125</v>
      </c>
      <c r="I181" s="200"/>
      <c r="J181" s="13"/>
      <c r="K181" s="13"/>
      <c r="L181" s="195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7" t="s">
        <v>159</v>
      </c>
      <c r="AU181" s="197" t="s">
        <v>88</v>
      </c>
      <c r="AV181" s="13" t="s">
        <v>88</v>
      </c>
      <c r="AW181" s="13" t="s">
        <v>35</v>
      </c>
      <c r="AX181" s="13" t="s">
        <v>86</v>
      </c>
      <c r="AY181" s="197" t="s">
        <v>140</v>
      </c>
    </row>
    <row r="182" s="2" customFormat="1" ht="24.15" customHeight="1">
      <c r="A182" s="38"/>
      <c r="B182" s="180"/>
      <c r="C182" s="181" t="s">
        <v>236</v>
      </c>
      <c r="D182" s="181" t="s">
        <v>142</v>
      </c>
      <c r="E182" s="182" t="s">
        <v>216</v>
      </c>
      <c r="F182" s="183" t="s">
        <v>217</v>
      </c>
      <c r="G182" s="184" t="s">
        <v>150</v>
      </c>
      <c r="H182" s="185">
        <v>9</v>
      </c>
      <c r="I182" s="186"/>
      <c r="J182" s="187">
        <f>ROUND(I182*H182,2)</f>
        <v>0</v>
      </c>
      <c r="K182" s="188"/>
      <c r="L182" s="39"/>
      <c r="M182" s="189" t="s">
        <v>1</v>
      </c>
      <c r="N182" s="190" t="s">
        <v>44</v>
      </c>
      <c r="O182" s="77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146</v>
      </c>
      <c r="AT182" s="193" t="s">
        <v>142</v>
      </c>
      <c r="AU182" s="193" t="s">
        <v>88</v>
      </c>
      <c r="AY182" s="19" t="s">
        <v>140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9" t="s">
        <v>86</v>
      </c>
      <c r="BK182" s="194">
        <f>ROUND(I182*H182,2)</f>
        <v>0</v>
      </c>
      <c r="BL182" s="19" t="s">
        <v>146</v>
      </c>
      <c r="BM182" s="193" t="s">
        <v>565</v>
      </c>
    </row>
    <row r="183" s="2" customFormat="1" ht="24.15" customHeight="1">
      <c r="A183" s="38"/>
      <c r="B183" s="180"/>
      <c r="C183" s="181" t="s">
        <v>7</v>
      </c>
      <c r="D183" s="181" t="s">
        <v>142</v>
      </c>
      <c r="E183" s="182" t="s">
        <v>566</v>
      </c>
      <c r="F183" s="183" t="s">
        <v>567</v>
      </c>
      <c r="G183" s="184" t="s">
        <v>150</v>
      </c>
      <c r="H183" s="185">
        <v>3</v>
      </c>
      <c r="I183" s="186"/>
      <c r="J183" s="187">
        <f>ROUND(I183*H183,2)</f>
        <v>0</v>
      </c>
      <c r="K183" s="188"/>
      <c r="L183" s="39"/>
      <c r="M183" s="189" t="s">
        <v>1</v>
      </c>
      <c r="N183" s="190" t="s">
        <v>44</v>
      </c>
      <c r="O183" s="77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146</v>
      </c>
      <c r="AT183" s="193" t="s">
        <v>142</v>
      </c>
      <c r="AU183" s="193" t="s">
        <v>88</v>
      </c>
      <c r="AY183" s="19" t="s">
        <v>140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9" t="s">
        <v>86</v>
      </c>
      <c r="BK183" s="194">
        <f>ROUND(I183*H183,2)</f>
        <v>0</v>
      </c>
      <c r="BL183" s="19" t="s">
        <v>146</v>
      </c>
      <c r="BM183" s="193" t="s">
        <v>568</v>
      </c>
    </row>
    <row r="184" s="2" customFormat="1" ht="24.15" customHeight="1">
      <c r="A184" s="38"/>
      <c r="B184" s="180"/>
      <c r="C184" s="181" t="s">
        <v>254</v>
      </c>
      <c r="D184" s="181" t="s">
        <v>142</v>
      </c>
      <c r="E184" s="182" t="s">
        <v>569</v>
      </c>
      <c r="F184" s="183" t="s">
        <v>570</v>
      </c>
      <c r="G184" s="184" t="s">
        <v>150</v>
      </c>
      <c r="H184" s="185">
        <v>2</v>
      </c>
      <c r="I184" s="186"/>
      <c r="J184" s="187">
        <f>ROUND(I184*H184,2)</f>
        <v>0</v>
      </c>
      <c r="K184" s="188"/>
      <c r="L184" s="39"/>
      <c r="M184" s="189" t="s">
        <v>1</v>
      </c>
      <c r="N184" s="190" t="s">
        <v>44</v>
      </c>
      <c r="O184" s="77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146</v>
      </c>
      <c r="AT184" s="193" t="s">
        <v>142</v>
      </c>
      <c r="AU184" s="193" t="s">
        <v>88</v>
      </c>
      <c r="AY184" s="19" t="s">
        <v>140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9" t="s">
        <v>86</v>
      </c>
      <c r="BK184" s="194">
        <f>ROUND(I184*H184,2)</f>
        <v>0</v>
      </c>
      <c r="BL184" s="19" t="s">
        <v>146</v>
      </c>
      <c r="BM184" s="193" t="s">
        <v>571</v>
      </c>
    </row>
    <row r="185" s="2" customFormat="1" ht="24.15" customHeight="1">
      <c r="A185" s="38"/>
      <c r="B185" s="180"/>
      <c r="C185" s="181" t="s">
        <v>259</v>
      </c>
      <c r="D185" s="181" t="s">
        <v>142</v>
      </c>
      <c r="E185" s="182" t="s">
        <v>220</v>
      </c>
      <c r="F185" s="183" t="s">
        <v>221</v>
      </c>
      <c r="G185" s="184" t="s">
        <v>150</v>
      </c>
      <c r="H185" s="185">
        <v>9</v>
      </c>
      <c r="I185" s="186"/>
      <c r="J185" s="187">
        <f>ROUND(I185*H185,2)</f>
        <v>0</v>
      </c>
      <c r="K185" s="188"/>
      <c r="L185" s="39"/>
      <c r="M185" s="189" t="s">
        <v>1</v>
      </c>
      <c r="N185" s="190" t="s">
        <v>44</v>
      </c>
      <c r="O185" s="77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146</v>
      </c>
      <c r="AT185" s="193" t="s">
        <v>142</v>
      </c>
      <c r="AU185" s="193" t="s">
        <v>88</v>
      </c>
      <c r="AY185" s="19" t="s">
        <v>140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9" t="s">
        <v>86</v>
      </c>
      <c r="BK185" s="194">
        <f>ROUND(I185*H185,2)</f>
        <v>0</v>
      </c>
      <c r="BL185" s="19" t="s">
        <v>146</v>
      </c>
      <c r="BM185" s="193" t="s">
        <v>572</v>
      </c>
    </row>
    <row r="186" s="2" customFormat="1" ht="24.15" customHeight="1">
      <c r="A186" s="38"/>
      <c r="B186" s="180"/>
      <c r="C186" s="181" t="s">
        <v>266</v>
      </c>
      <c r="D186" s="181" t="s">
        <v>142</v>
      </c>
      <c r="E186" s="182" t="s">
        <v>573</v>
      </c>
      <c r="F186" s="183" t="s">
        <v>574</v>
      </c>
      <c r="G186" s="184" t="s">
        <v>150</v>
      </c>
      <c r="H186" s="185">
        <v>3</v>
      </c>
      <c r="I186" s="186"/>
      <c r="J186" s="187">
        <f>ROUND(I186*H186,2)</f>
        <v>0</v>
      </c>
      <c r="K186" s="188"/>
      <c r="L186" s="39"/>
      <c r="M186" s="189" t="s">
        <v>1</v>
      </c>
      <c r="N186" s="190" t="s">
        <v>44</v>
      </c>
      <c r="O186" s="77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146</v>
      </c>
      <c r="AT186" s="193" t="s">
        <v>142</v>
      </c>
      <c r="AU186" s="193" t="s">
        <v>88</v>
      </c>
      <c r="AY186" s="19" t="s">
        <v>140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86</v>
      </c>
      <c r="BK186" s="194">
        <f>ROUND(I186*H186,2)</f>
        <v>0</v>
      </c>
      <c r="BL186" s="19" t="s">
        <v>146</v>
      </c>
      <c r="BM186" s="193" t="s">
        <v>575</v>
      </c>
    </row>
    <row r="187" s="2" customFormat="1" ht="24.15" customHeight="1">
      <c r="A187" s="38"/>
      <c r="B187" s="180"/>
      <c r="C187" s="181" t="s">
        <v>270</v>
      </c>
      <c r="D187" s="181" t="s">
        <v>142</v>
      </c>
      <c r="E187" s="182" t="s">
        <v>576</v>
      </c>
      <c r="F187" s="183" t="s">
        <v>577</v>
      </c>
      <c r="G187" s="184" t="s">
        <v>150</v>
      </c>
      <c r="H187" s="185">
        <v>2</v>
      </c>
      <c r="I187" s="186"/>
      <c r="J187" s="187">
        <f>ROUND(I187*H187,2)</f>
        <v>0</v>
      </c>
      <c r="K187" s="188"/>
      <c r="L187" s="39"/>
      <c r="M187" s="189" t="s">
        <v>1</v>
      </c>
      <c r="N187" s="190" t="s">
        <v>44</v>
      </c>
      <c r="O187" s="77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146</v>
      </c>
      <c r="AT187" s="193" t="s">
        <v>142</v>
      </c>
      <c r="AU187" s="193" t="s">
        <v>88</v>
      </c>
      <c r="AY187" s="19" t="s">
        <v>140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9" t="s">
        <v>86</v>
      </c>
      <c r="BK187" s="194">
        <f>ROUND(I187*H187,2)</f>
        <v>0</v>
      </c>
      <c r="BL187" s="19" t="s">
        <v>146</v>
      </c>
      <c r="BM187" s="193" t="s">
        <v>578</v>
      </c>
    </row>
    <row r="188" s="2" customFormat="1" ht="24.15" customHeight="1">
      <c r="A188" s="38"/>
      <c r="B188" s="180"/>
      <c r="C188" s="181" t="s">
        <v>274</v>
      </c>
      <c r="D188" s="181" t="s">
        <v>142</v>
      </c>
      <c r="E188" s="182" t="s">
        <v>224</v>
      </c>
      <c r="F188" s="183" t="s">
        <v>225</v>
      </c>
      <c r="G188" s="184" t="s">
        <v>150</v>
      </c>
      <c r="H188" s="185">
        <v>9</v>
      </c>
      <c r="I188" s="186"/>
      <c r="J188" s="187">
        <f>ROUND(I188*H188,2)</f>
        <v>0</v>
      </c>
      <c r="K188" s="188"/>
      <c r="L188" s="39"/>
      <c r="M188" s="189" t="s">
        <v>1</v>
      </c>
      <c r="N188" s="190" t="s">
        <v>44</v>
      </c>
      <c r="O188" s="77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3" t="s">
        <v>146</v>
      </c>
      <c r="AT188" s="193" t="s">
        <v>142</v>
      </c>
      <c r="AU188" s="193" t="s">
        <v>88</v>
      </c>
      <c r="AY188" s="19" t="s">
        <v>140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9" t="s">
        <v>86</v>
      </c>
      <c r="BK188" s="194">
        <f>ROUND(I188*H188,2)</f>
        <v>0</v>
      </c>
      <c r="BL188" s="19" t="s">
        <v>146</v>
      </c>
      <c r="BM188" s="193" t="s">
        <v>579</v>
      </c>
    </row>
    <row r="189" s="2" customFormat="1" ht="24.15" customHeight="1">
      <c r="A189" s="38"/>
      <c r="B189" s="180"/>
      <c r="C189" s="181" t="s">
        <v>278</v>
      </c>
      <c r="D189" s="181" t="s">
        <v>142</v>
      </c>
      <c r="E189" s="182" t="s">
        <v>580</v>
      </c>
      <c r="F189" s="183" t="s">
        <v>581</v>
      </c>
      <c r="G189" s="184" t="s">
        <v>150</v>
      </c>
      <c r="H189" s="185">
        <v>3</v>
      </c>
      <c r="I189" s="186"/>
      <c r="J189" s="187">
        <f>ROUND(I189*H189,2)</f>
        <v>0</v>
      </c>
      <c r="K189" s="188"/>
      <c r="L189" s="39"/>
      <c r="M189" s="189" t="s">
        <v>1</v>
      </c>
      <c r="N189" s="190" t="s">
        <v>44</v>
      </c>
      <c r="O189" s="77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3" t="s">
        <v>146</v>
      </c>
      <c r="AT189" s="193" t="s">
        <v>142</v>
      </c>
      <c r="AU189" s="193" t="s">
        <v>88</v>
      </c>
      <c r="AY189" s="19" t="s">
        <v>140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9" t="s">
        <v>86</v>
      </c>
      <c r="BK189" s="194">
        <f>ROUND(I189*H189,2)</f>
        <v>0</v>
      </c>
      <c r="BL189" s="19" t="s">
        <v>146</v>
      </c>
      <c r="BM189" s="193" t="s">
        <v>582</v>
      </c>
    </row>
    <row r="190" s="2" customFormat="1" ht="24.15" customHeight="1">
      <c r="A190" s="38"/>
      <c r="B190" s="180"/>
      <c r="C190" s="181" t="s">
        <v>285</v>
      </c>
      <c r="D190" s="181" t="s">
        <v>142</v>
      </c>
      <c r="E190" s="182" t="s">
        <v>583</v>
      </c>
      <c r="F190" s="183" t="s">
        <v>584</v>
      </c>
      <c r="G190" s="184" t="s">
        <v>150</v>
      </c>
      <c r="H190" s="185">
        <v>2</v>
      </c>
      <c r="I190" s="186"/>
      <c r="J190" s="187">
        <f>ROUND(I190*H190,2)</f>
        <v>0</v>
      </c>
      <c r="K190" s="188"/>
      <c r="L190" s="39"/>
      <c r="M190" s="189" t="s">
        <v>1</v>
      </c>
      <c r="N190" s="190" t="s">
        <v>44</v>
      </c>
      <c r="O190" s="77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146</v>
      </c>
      <c r="AT190" s="193" t="s">
        <v>142</v>
      </c>
      <c r="AU190" s="193" t="s">
        <v>88</v>
      </c>
      <c r="AY190" s="19" t="s">
        <v>140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9" t="s">
        <v>86</v>
      </c>
      <c r="BK190" s="194">
        <f>ROUND(I190*H190,2)</f>
        <v>0</v>
      </c>
      <c r="BL190" s="19" t="s">
        <v>146</v>
      </c>
      <c r="BM190" s="193" t="s">
        <v>585</v>
      </c>
    </row>
    <row r="191" s="2" customFormat="1" ht="24.15" customHeight="1">
      <c r="A191" s="38"/>
      <c r="B191" s="180"/>
      <c r="C191" s="181" t="s">
        <v>293</v>
      </c>
      <c r="D191" s="181" t="s">
        <v>142</v>
      </c>
      <c r="E191" s="182" t="s">
        <v>586</v>
      </c>
      <c r="F191" s="183" t="s">
        <v>587</v>
      </c>
      <c r="G191" s="184" t="s">
        <v>150</v>
      </c>
      <c r="H191" s="185">
        <v>1</v>
      </c>
      <c r="I191" s="186"/>
      <c r="J191" s="187">
        <f>ROUND(I191*H191,2)</f>
        <v>0</v>
      </c>
      <c r="K191" s="188"/>
      <c r="L191" s="39"/>
      <c r="M191" s="189" t="s">
        <v>1</v>
      </c>
      <c r="N191" s="190" t="s">
        <v>44</v>
      </c>
      <c r="O191" s="77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3" t="s">
        <v>146</v>
      </c>
      <c r="AT191" s="193" t="s">
        <v>142</v>
      </c>
      <c r="AU191" s="193" t="s">
        <v>88</v>
      </c>
      <c r="AY191" s="19" t="s">
        <v>140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9" t="s">
        <v>86</v>
      </c>
      <c r="BK191" s="194">
        <f>ROUND(I191*H191,2)</f>
        <v>0</v>
      </c>
      <c r="BL191" s="19" t="s">
        <v>146</v>
      </c>
      <c r="BM191" s="193" t="s">
        <v>588</v>
      </c>
    </row>
    <row r="192" s="2" customFormat="1" ht="24.15" customHeight="1">
      <c r="A192" s="38"/>
      <c r="B192" s="180"/>
      <c r="C192" s="181" t="s">
        <v>300</v>
      </c>
      <c r="D192" s="181" t="s">
        <v>142</v>
      </c>
      <c r="E192" s="182" t="s">
        <v>589</v>
      </c>
      <c r="F192" s="183" t="s">
        <v>590</v>
      </c>
      <c r="G192" s="184" t="s">
        <v>150</v>
      </c>
      <c r="H192" s="185">
        <v>1</v>
      </c>
      <c r="I192" s="186"/>
      <c r="J192" s="187">
        <f>ROUND(I192*H192,2)</f>
        <v>0</v>
      </c>
      <c r="K192" s="188"/>
      <c r="L192" s="39"/>
      <c r="M192" s="189" t="s">
        <v>1</v>
      </c>
      <c r="N192" s="190" t="s">
        <v>44</v>
      </c>
      <c r="O192" s="77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146</v>
      </c>
      <c r="AT192" s="193" t="s">
        <v>142</v>
      </c>
      <c r="AU192" s="193" t="s">
        <v>88</v>
      </c>
      <c r="AY192" s="19" t="s">
        <v>140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9" t="s">
        <v>86</v>
      </c>
      <c r="BK192" s="194">
        <f>ROUND(I192*H192,2)</f>
        <v>0</v>
      </c>
      <c r="BL192" s="19" t="s">
        <v>146</v>
      </c>
      <c r="BM192" s="193" t="s">
        <v>591</v>
      </c>
    </row>
    <row r="193" s="2" customFormat="1" ht="24.15" customHeight="1">
      <c r="A193" s="38"/>
      <c r="B193" s="180"/>
      <c r="C193" s="181" t="s">
        <v>305</v>
      </c>
      <c r="D193" s="181" t="s">
        <v>142</v>
      </c>
      <c r="E193" s="182" t="s">
        <v>592</v>
      </c>
      <c r="F193" s="183" t="s">
        <v>593</v>
      </c>
      <c r="G193" s="184" t="s">
        <v>150</v>
      </c>
      <c r="H193" s="185">
        <v>1</v>
      </c>
      <c r="I193" s="186"/>
      <c r="J193" s="187">
        <f>ROUND(I193*H193,2)</f>
        <v>0</v>
      </c>
      <c r="K193" s="188"/>
      <c r="L193" s="39"/>
      <c r="M193" s="189" t="s">
        <v>1</v>
      </c>
      <c r="N193" s="190" t="s">
        <v>44</v>
      </c>
      <c r="O193" s="77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3" t="s">
        <v>146</v>
      </c>
      <c r="AT193" s="193" t="s">
        <v>142</v>
      </c>
      <c r="AU193" s="193" t="s">
        <v>88</v>
      </c>
      <c r="AY193" s="19" t="s">
        <v>140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9" t="s">
        <v>86</v>
      </c>
      <c r="BK193" s="194">
        <f>ROUND(I193*H193,2)</f>
        <v>0</v>
      </c>
      <c r="BL193" s="19" t="s">
        <v>146</v>
      </c>
      <c r="BM193" s="193" t="s">
        <v>594</v>
      </c>
    </row>
    <row r="194" s="2" customFormat="1" ht="33" customHeight="1">
      <c r="A194" s="38"/>
      <c r="B194" s="180"/>
      <c r="C194" s="181" t="s">
        <v>310</v>
      </c>
      <c r="D194" s="181" t="s">
        <v>142</v>
      </c>
      <c r="E194" s="182" t="s">
        <v>228</v>
      </c>
      <c r="F194" s="183" t="s">
        <v>229</v>
      </c>
      <c r="G194" s="184" t="s">
        <v>150</v>
      </c>
      <c r="H194" s="185">
        <v>81</v>
      </c>
      <c r="I194" s="186"/>
      <c r="J194" s="187">
        <f>ROUND(I194*H194,2)</f>
        <v>0</v>
      </c>
      <c r="K194" s="188"/>
      <c r="L194" s="39"/>
      <c r="M194" s="189" t="s">
        <v>1</v>
      </c>
      <c r="N194" s="190" t="s">
        <v>44</v>
      </c>
      <c r="O194" s="77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3" t="s">
        <v>146</v>
      </c>
      <c r="AT194" s="193" t="s">
        <v>142</v>
      </c>
      <c r="AU194" s="193" t="s">
        <v>88</v>
      </c>
      <c r="AY194" s="19" t="s">
        <v>140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9" t="s">
        <v>86</v>
      </c>
      <c r="BK194" s="194">
        <f>ROUND(I194*H194,2)</f>
        <v>0</v>
      </c>
      <c r="BL194" s="19" t="s">
        <v>146</v>
      </c>
      <c r="BM194" s="193" t="s">
        <v>595</v>
      </c>
    </row>
    <row r="195" s="13" customFormat="1">
      <c r="A195" s="13"/>
      <c r="B195" s="195"/>
      <c r="C195" s="13"/>
      <c r="D195" s="196" t="s">
        <v>159</v>
      </c>
      <c r="E195" s="13"/>
      <c r="F195" s="198" t="s">
        <v>596</v>
      </c>
      <c r="G195" s="13"/>
      <c r="H195" s="199">
        <v>81</v>
      </c>
      <c r="I195" s="200"/>
      <c r="J195" s="13"/>
      <c r="K195" s="13"/>
      <c r="L195" s="195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159</v>
      </c>
      <c r="AU195" s="197" t="s">
        <v>88</v>
      </c>
      <c r="AV195" s="13" t="s">
        <v>88</v>
      </c>
      <c r="AW195" s="13" t="s">
        <v>3</v>
      </c>
      <c r="AX195" s="13" t="s">
        <v>86</v>
      </c>
      <c r="AY195" s="197" t="s">
        <v>140</v>
      </c>
    </row>
    <row r="196" s="2" customFormat="1" ht="33" customHeight="1">
      <c r="A196" s="38"/>
      <c r="B196" s="180"/>
      <c r="C196" s="181" t="s">
        <v>315</v>
      </c>
      <c r="D196" s="181" t="s">
        <v>142</v>
      </c>
      <c r="E196" s="182" t="s">
        <v>597</v>
      </c>
      <c r="F196" s="183" t="s">
        <v>598</v>
      </c>
      <c r="G196" s="184" t="s">
        <v>150</v>
      </c>
      <c r="H196" s="185">
        <v>27</v>
      </c>
      <c r="I196" s="186"/>
      <c r="J196" s="187">
        <f>ROUND(I196*H196,2)</f>
        <v>0</v>
      </c>
      <c r="K196" s="188"/>
      <c r="L196" s="39"/>
      <c r="M196" s="189" t="s">
        <v>1</v>
      </c>
      <c r="N196" s="190" t="s">
        <v>44</v>
      </c>
      <c r="O196" s="77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3" t="s">
        <v>146</v>
      </c>
      <c r="AT196" s="193" t="s">
        <v>142</v>
      </c>
      <c r="AU196" s="193" t="s">
        <v>88</v>
      </c>
      <c r="AY196" s="19" t="s">
        <v>140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9" t="s">
        <v>86</v>
      </c>
      <c r="BK196" s="194">
        <f>ROUND(I196*H196,2)</f>
        <v>0</v>
      </c>
      <c r="BL196" s="19" t="s">
        <v>146</v>
      </c>
      <c r="BM196" s="193" t="s">
        <v>599</v>
      </c>
    </row>
    <row r="197" s="13" customFormat="1">
      <c r="A197" s="13"/>
      <c r="B197" s="195"/>
      <c r="C197" s="13"/>
      <c r="D197" s="196" t="s">
        <v>159</v>
      </c>
      <c r="E197" s="13"/>
      <c r="F197" s="198" t="s">
        <v>600</v>
      </c>
      <c r="G197" s="13"/>
      <c r="H197" s="199">
        <v>27</v>
      </c>
      <c r="I197" s="200"/>
      <c r="J197" s="13"/>
      <c r="K197" s="13"/>
      <c r="L197" s="195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7" t="s">
        <v>159</v>
      </c>
      <c r="AU197" s="197" t="s">
        <v>88</v>
      </c>
      <c r="AV197" s="13" t="s">
        <v>88</v>
      </c>
      <c r="AW197" s="13" t="s">
        <v>3</v>
      </c>
      <c r="AX197" s="13" t="s">
        <v>86</v>
      </c>
      <c r="AY197" s="197" t="s">
        <v>140</v>
      </c>
    </row>
    <row r="198" s="2" customFormat="1" ht="33" customHeight="1">
      <c r="A198" s="38"/>
      <c r="B198" s="180"/>
      <c r="C198" s="181" t="s">
        <v>321</v>
      </c>
      <c r="D198" s="181" t="s">
        <v>142</v>
      </c>
      <c r="E198" s="182" t="s">
        <v>601</v>
      </c>
      <c r="F198" s="183" t="s">
        <v>602</v>
      </c>
      <c r="G198" s="184" t="s">
        <v>150</v>
      </c>
      <c r="H198" s="185">
        <v>18</v>
      </c>
      <c r="I198" s="186"/>
      <c r="J198" s="187">
        <f>ROUND(I198*H198,2)</f>
        <v>0</v>
      </c>
      <c r="K198" s="188"/>
      <c r="L198" s="39"/>
      <c r="M198" s="189" t="s">
        <v>1</v>
      </c>
      <c r="N198" s="190" t="s">
        <v>44</v>
      </c>
      <c r="O198" s="77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3" t="s">
        <v>146</v>
      </c>
      <c r="AT198" s="193" t="s">
        <v>142</v>
      </c>
      <c r="AU198" s="193" t="s">
        <v>88</v>
      </c>
      <c r="AY198" s="19" t="s">
        <v>140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9" t="s">
        <v>86</v>
      </c>
      <c r="BK198" s="194">
        <f>ROUND(I198*H198,2)</f>
        <v>0</v>
      </c>
      <c r="BL198" s="19" t="s">
        <v>146</v>
      </c>
      <c r="BM198" s="193" t="s">
        <v>603</v>
      </c>
    </row>
    <row r="199" s="13" customFormat="1">
      <c r="A199" s="13"/>
      <c r="B199" s="195"/>
      <c r="C199" s="13"/>
      <c r="D199" s="196" t="s">
        <v>159</v>
      </c>
      <c r="E199" s="13"/>
      <c r="F199" s="198" t="s">
        <v>231</v>
      </c>
      <c r="G199" s="13"/>
      <c r="H199" s="199">
        <v>18</v>
      </c>
      <c r="I199" s="200"/>
      <c r="J199" s="13"/>
      <c r="K199" s="13"/>
      <c r="L199" s="195"/>
      <c r="M199" s="201"/>
      <c r="N199" s="202"/>
      <c r="O199" s="202"/>
      <c r="P199" s="202"/>
      <c r="Q199" s="202"/>
      <c r="R199" s="202"/>
      <c r="S199" s="202"/>
      <c r="T199" s="20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7" t="s">
        <v>159</v>
      </c>
      <c r="AU199" s="197" t="s">
        <v>88</v>
      </c>
      <c r="AV199" s="13" t="s">
        <v>88</v>
      </c>
      <c r="AW199" s="13" t="s">
        <v>3</v>
      </c>
      <c r="AX199" s="13" t="s">
        <v>86</v>
      </c>
      <c r="AY199" s="197" t="s">
        <v>140</v>
      </c>
    </row>
    <row r="200" s="2" customFormat="1" ht="33" customHeight="1">
      <c r="A200" s="38"/>
      <c r="B200" s="180"/>
      <c r="C200" s="181" t="s">
        <v>326</v>
      </c>
      <c r="D200" s="181" t="s">
        <v>142</v>
      </c>
      <c r="E200" s="182" t="s">
        <v>604</v>
      </c>
      <c r="F200" s="183" t="s">
        <v>605</v>
      </c>
      <c r="G200" s="184" t="s">
        <v>150</v>
      </c>
      <c r="H200" s="185">
        <v>9</v>
      </c>
      <c r="I200" s="186"/>
      <c r="J200" s="187">
        <f>ROUND(I200*H200,2)</f>
        <v>0</v>
      </c>
      <c r="K200" s="188"/>
      <c r="L200" s="39"/>
      <c r="M200" s="189" t="s">
        <v>1</v>
      </c>
      <c r="N200" s="190" t="s">
        <v>44</v>
      </c>
      <c r="O200" s="77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3" t="s">
        <v>146</v>
      </c>
      <c r="AT200" s="193" t="s">
        <v>142</v>
      </c>
      <c r="AU200" s="193" t="s">
        <v>88</v>
      </c>
      <c r="AY200" s="19" t="s">
        <v>140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9" t="s">
        <v>86</v>
      </c>
      <c r="BK200" s="194">
        <f>ROUND(I200*H200,2)</f>
        <v>0</v>
      </c>
      <c r="BL200" s="19" t="s">
        <v>146</v>
      </c>
      <c r="BM200" s="193" t="s">
        <v>606</v>
      </c>
    </row>
    <row r="201" s="13" customFormat="1">
      <c r="A201" s="13"/>
      <c r="B201" s="195"/>
      <c r="C201" s="13"/>
      <c r="D201" s="196" t="s">
        <v>159</v>
      </c>
      <c r="E201" s="13"/>
      <c r="F201" s="198" t="s">
        <v>607</v>
      </c>
      <c r="G201" s="13"/>
      <c r="H201" s="199">
        <v>9</v>
      </c>
      <c r="I201" s="200"/>
      <c r="J201" s="13"/>
      <c r="K201" s="13"/>
      <c r="L201" s="195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7" t="s">
        <v>159</v>
      </c>
      <c r="AU201" s="197" t="s">
        <v>88</v>
      </c>
      <c r="AV201" s="13" t="s">
        <v>88</v>
      </c>
      <c r="AW201" s="13" t="s">
        <v>3</v>
      </c>
      <c r="AX201" s="13" t="s">
        <v>86</v>
      </c>
      <c r="AY201" s="197" t="s">
        <v>140</v>
      </c>
    </row>
    <row r="202" s="2" customFormat="1" ht="33" customHeight="1">
      <c r="A202" s="38"/>
      <c r="B202" s="180"/>
      <c r="C202" s="181" t="s">
        <v>332</v>
      </c>
      <c r="D202" s="181" t="s">
        <v>142</v>
      </c>
      <c r="E202" s="182" t="s">
        <v>233</v>
      </c>
      <c r="F202" s="183" t="s">
        <v>234</v>
      </c>
      <c r="G202" s="184" t="s">
        <v>150</v>
      </c>
      <c r="H202" s="185">
        <v>81</v>
      </c>
      <c r="I202" s="186"/>
      <c r="J202" s="187">
        <f>ROUND(I202*H202,2)</f>
        <v>0</v>
      </c>
      <c r="K202" s="188"/>
      <c r="L202" s="39"/>
      <c r="M202" s="189" t="s">
        <v>1</v>
      </c>
      <c r="N202" s="190" t="s">
        <v>44</v>
      </c>
      <c r="O202" s="77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3" t="s">
        <v>146</v>
      </c>
      <c r="AT202" s="193" t="s">
        <v>142</v>
      </c>
      <c r="AU202" s="193" t="s">
        <v>88</v>
      </c>
      <c r="AY202" s="19" t="s">
        <v>140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9" t="s">
        <v>86</v>
      </c>
      <c r="BK202" s="194">
        <f>ROUND(I202*H202,2)</f>
        <v>0</v>
      </c>
      <c r="BL202" s="19" t="s">
        <v>146</v>
      </c>
      <c r="BM202" s="193" t="s">
        <v>608</v>
      </c>
    </row>
    <row r="203" s="13" customFormat="1">
      <c r="A203" s="13"/>
      <c r="B203" s="195"/>
      <c r="C203" s="13"/>
      <c r="D203" s="196" t="s">
        <v>159</v>
      </c>
      <c r="E203" s="13"/>
      <c r="F203" s="198" t="s">
        <v>596</v>
      </c>
      <c r="G203" s="13"/>
      <c r="H203" s="199">
        <v>81</v>
      </c>
      <c r="I203" s="200"/>
      <c r="J203" s="13"/>
      <c r="K203" s="13"/>
      <c r="L203" s="195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7" t="s">
        <v>159</v>
      </c>
      <c r="AU203" s="197" t="s">
        <v>88</v>
      </c>
      <c r="AV203" s="13" t="s">
        <v>88</v>
      </c>
      <c r="AW203" s="13" t="s">
        <v>3</v>
      </c>
      <c r="AX203" s="13" t="s">
        <v>86</v>
      </c>
      <c r="AY203" s="197" t="s">
        <v>140</v>
      </c>
    </row>
    <row r="204" s="2" customFormat="1" ht="33" customHeight="1">
      <c r="A204" s="38"/>
      <c r="B204" s="180"/>
      <c r="C204" s="181" t="s">
        <v>337</v>
      </c>
      <c r="D204" s="181" t="s">
        <v>142</v>
      </c>
      <c r="E204" s="182" t="s">
        <v>609</v>
      </c>
      <c r="F204" s="183" t="s">
        <v>610</v>
      </c>
      <c r="G204" s="184" t="s">
        <v>150</v>
      </c>
      <c r="H204" s="185">
        <v>27</v>
      </c>
      <c r="I204" s="186"/>
      <c r="J204" s="187">
        <f>ROUND(I204*H204,2)</f>
        <v>0</v>
      </c>
      <c r="K204" s="188"/>
      <c r="L204" s="39"/>
      <c r="M204" s="189" t="s">
        <v>1</v>
      </c>
      <c r="N204" s="190" t="s">
        <v>44</v>
      </c>
      <c r="O204" s="77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146</v>
      </c>
      <c r="AT204" s="193" t="s">
        <v>142</v>
      </c>
      <c r="AU204" s="193" t="s">
        <v>88</v>
      </c>
      <c r="AY204" s="19" t="s">
        <v>140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9" t="s">
        <v>86</v>
      </c>
      <c r="BK204" s="194">
        <f>ROUND(I204*H204,2)</f>
        <v>0</v>
      </c>
      <c r="BL204" s="19" t="s">
        <v>146</v>
      </c>
      <c r="BM204" s="193" t="s">
        <v>611</v>
      </c>
    </row>
    <row r="205" s="13" customFormat="1">
      <c r="A205" s="13"/>
      <c r="B205" s="195"/>
      <c r="C205" s="13"/>
      <c r="D205" s="196" t="s">
        <v>159</v>
      </c>
      <c r="E205" s="13"/>
      <c r="F205" s="198" t="s">
        <v>600</v>
      </c>
      <c r="G205" s="13"/>
      <c r="H205" s="199">
        <v>27</v>
      </c>
      <c r="I205" s="200"/>
      <c r="J205" s="13"/>
      <c r="K205" s="13"/>
      <c r="L205" s="195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7" t="s">
        <v>159</v>
      </c>
      <c r="AU205" s="197" t="s">
        <v>88</v>
      </c>
      <c r="AV205" s="13" t="s">
        <v>88</v>
      </c>
      <c r="AW205" s="13" t="s">
        <v>3</v>
      </c>
      <c r="AX205" s="13" t="s">
        <v>86</v>
      </c>
      <c r="AY205" s="197" t="s">
        <v>140</v>
      </c>
    </row>
    <row r="206" s="2" customFormat="1" ht="33" customHeight="1">
      <c r="A206" s="38"/>
      <c r="B206" s="180"/>
      <c r="C206" s="181" t="s">
        <v>342</v>
      </c>
      <c r="D206" s="181" t="s">
        <v>142</v>
      </c>
      <c r="E206" s="182" t="s">
        <v>612</v>
      </c>
      <c r="F206" s="183" t="s">
        <v>613</v>
      </c>
      <c r="G206" s="184" t="s">
        <v>150</v>
      </c>
      <c r="H206" s="185">
        <v>18</v>
      </c>
      <c r="I206" s="186"/>
      <c r="J206" s="187">
        <f>ROUND(I206*H206,2)</f>
        <v>0</v>
      </c>
      <c r="K206" s="188"/>
      <c r="L206" s="39"/>
      <c r="M206" s="189" t="s">
        <v>1</v>
      </c>
      <c r="N206" s="190" t="s">
        <v>44</v>
      </c>
      <c r="O206" s="77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3" t="s">
        <v>146</v>
      </c>
      <c r="AT206" s="193" t="s">
        <v>142</v>
      </c>
      <c r="AU206" s="193" t="s">
        <v>88</v>
      </c>
      <c r="AY206" s="19" t="s">
        <v>140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9" t="s">
        <v>86</v>
      </c>
      <c r="BK206" s="194">
        <f>ROUND(I206*H206,2)</f>
        <v>0</v>
      </c>
      <c r="BL206" s="19" t="s">
        <v>146</v>
      </c>
      <c r="BM206" s="193" t="s">
        <v>614</v>
      </c>
    </row>
    <row r="207" s="13" customFormat="1">
      <c r="A207" s="13"/>
      <c r="B207" s="195"/>
      <c r="C207" s="13"/>
      <c r="D207" s="196" t="s">
        <v>159</v>
      </c>
      <c r="E207" s="13"/>
      <c r="F207" s="198" t="s">
        <v>231</v>
      </c>
      <c r="G207" s="13"/>
      <c r="H207" s="199">
        <v>18</v>
      </c>
      <c r="I207" s="200"/>
      <c r="J207" s="13"/>
      <c r="K207" s="13"/>
      <c r="L207" s="195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159</v>
      </c>
      <c r="AU207" s="197" t="s">
        <v>88</v>
      </c>
      <c r="AV207" s="13" t="s">
        <v>88</v>
      </c>
      <c r="AW207" s="13" t="s">
        <v>3</v>
      </c>
      <c r="AX207" s="13" t="s">
        <v>86</v>
      </c>
      <c r="AY207" s="197" t="s">
        <v>140</v>
      </c>
    </row>
    <row r="208" s="2" customFormat="1" ht="33" customHeight="1">
      <c r="A208" s="38"/>
      <c r="B208" s="180"/>
      <c r="C208" s="181" t="s">
        <v>348</v>
      </c>
      <c r="D208" s="181" t="s">
        <v>142</v>
      </c>
      <c r="E208" s="182" t="s">
        <v>615</v>
      </c>
      <c r="F208" s="183" t="s">
        <v>616</v>
      </c>
      <c r="G208" s="184" t="s">
        <v>150</v>
      </c>
      <c r="H208" s="185">
        <v>9</v>
      </c>
      <c r="I208" s="186"/>
      <c r="J208" s="187">
        <f>ROUND(I208*H208,2)</f>
        <v>0</v>
      </c>
      <c r="K208" s="188"/>
      <c r="L208" s="39"/>
      <c r="M208" s="189" t="s">
        <v>1</v>
      </c>
      <c r="N208" s="190" t="s">
        <v>44</v>
      </c>
      <c r="O208" s="77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3" t="s">
        <v>146</v>
      </c>
      <c r="AT208" s="193" t="s">
        <v>142</v>
      </c>
      <c r="AU208" s="193" t="s">
        <v>88</v>
      </c>
      <c r="AY208" s="19" t="s">
        <v>140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9" t="s">
        <v>86</v>
      </c>
      <c r="BK208" s="194">
        <f>ROUND(I208*H208,2)</f>
        <v>0</v>
      </c>
      <c r="BL208" s="19" t="s">
        <v>146</v>
      </c>
      <c r="BM208" s="193" t="s">
        <v>617</v>
      </c>
    </row>
    <row r="209" s="13" customFormat="1">
      <c r="A209" s="13"/>
      <c r="B209" s="195"/>
      <c r="C209" s="13"/>
      <c r="D209" s="196" t="s">
        <v>159</v>
      </c>
      <c r="E209" s="13"/>
      <c r="F209" s="198" t="s">
        <v>607</v>
      </c>
      <c r="G209" s="13"/>
      <c r="H209" s="199">
        <v>9</v>
      </c>
      <c r="I209" s="200"/>
      <c r="J209" s="13"/>
      <c r="K209" s="13"/>
      <c r="L209" s="195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7" t="s">
        <v>159</v>
      </c>
      <c r="AU209" s="197" t="s">
        <v>88</v>
      </c>
      <c r="AV209" s="13" t="s">
        <v>88</v>
      </c>
      <c r="AW209" s="13" t="s">
        <v>3</v>
      </c>
      <c r="AX209" s="13" t="s">
        <v>86</v>
      </c>
      <c r="AY209" s="197" t="s">
        <v>140</v>
      </c>
    </row>
    <row r="210" s="2" customFormat="1" ht="24.15" customHeight="1">
      <c r="A210" s="38"/>
      <c r="B210" s="180"/>
      <c r="C210" s="181" t="s">
        <v>357</v>
      </c>
      <c r="D210" s="181" t="s">
        <v>142</v>
      </c>
      <c r="E210" s="182" t="s">
        <v>237</v>
      </c>
      <c r="F210" s="183" t="s">
        <v>238</v>
      </c>
      <c r="G210" s="184" t="s">
        <v>150</v>
      </c>
      <c r="H210" s="185">
        <v>81</v>
      </c>
      <c r="I210" s="186"/>
      <c r="J210" s="187">
        <f>ROUND(I210*H210,2)</f>
        <v>0</v>
      </c>
      <c r="K210" s="188"/>
      <c r="L210" s="39"/>
      <c r="M210" s="189" t="s">
        <v>1</v>
      </c>
      <c r="N210" s="190" t="s">
        <v>44</v>
      </c>
      <c r="O210" s="77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146</v>
      </c>
      <c r="AT210" s="193" t="s">
        <v>142</v>
      </c>
      <c r="AU210" s="193" t="s">
        <v>88</v>
      </c>
      <c r="AY210" s="19" t="s">
        <v>140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9" t="s">
        <v>86</v>
      </c>
      <c r="BK210" s="194">
        <f>ROUND(I210*H210,2)</f>
        <v>0</v>
      </c>
      <c r="BL210" s="19" t="s">
        <v>146</v>
      </c>
      <c r="BM210" s="193" t="s">
        <v>618</v>
      </c>
    </row>
    <row r="211" s="13" customFormat="1">
      <c r="A211" s="13"/>
      <c r="B211" s="195"/>
      <c r="C211" s="13"/>
      <c r="D211" s="196" t="s">
        <v>159</v>
      </c>
      <c r="E211" s="13"/>
      <c r="F211" s="198" t="s">
        <v>596</v>
      </c>
      <c r="G211" s="13"/>
      <c r="H211" s="199">
        <v>81</v>
      </c>
      <c r="I211" s="200"/>
      <c r="J211" s="13"/>
      <c r="K211" s="13"/>
      <c r="L211" s="195"/>
      <c r="M211" s="201"/>
      <c r="N211" s="202"/>
      <c r="O211" s="202"/>
      <c r="P211" s="202"/>
      <c r="Q211" s="202"/>
      <c r="R211" s="202"/>
      <c r="S211" s="202"/>
      <c r="T211" s="20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7" t="s">
        <v>159</v>
      </c>
      <c r="AU211" s="197" t="s">
        <v>88</v>
      </c>
      <c r="AV211" s="13" t="s">
        <v>88</v>
      </c>
      <c r="AW211" s="13" t="s">
        <v>3</v>
      </c>
      <c r="AX211" s="13" t="s">
        <v>86</v>
      </c>
      <c r="AY211" s="197" t="s">
        <v>140</v>
      </c>
    </row>
    <row r="212" s="2" customFormat="1" ht="24.15" customHeight="1">
      <c r="A212" s="38"/>
      <c r="B212" s="180"/>
      <c r="C212" s="181" t="s">
        <v>362</v>
      </c>
      <c r="D212" s="181" t="s">
        <v>142</v>
      </c>
      <c r="E212" s="182" t="s">
        <v>619</v>
      </c>
      <c r="F212" s="183" t="s">
        <v>620</v>
      </c>
      <c r="G212" s="184" t="s">
        <v>150</v>
      </c>
      <c r="H212" s="185">
        <v>27</v>
      </c>
      <c r="I212" s="186"/>
      <c r="J212" s="187">
        <f>ROUND(I212*H212,2)</f>
        <v>0</v>
      </c>
      <c r="K212" s="188"/>
      <c r="L212" s="39"/>
      <c r="M212" s="189" t="s">
        <v>1</v>
      </c>
      <c r="N212" s="190" t="s">
        <v>44</v>
      </c>
      <c r="O212" s="77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3" t="s">
        <v>146</v>
      </c>
      <c r="AT212" s="193" t="s">
        <v>142</v>
      </c>
      <c r="AU212" s="193" t="s">
        <v>88</v>
      </c>
      <c r="AY212" s="19" t="s">
        <v>140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9" t="s">
        <v>86</v>
      </c>
      <c r="BK212" s="194">
        <f>ROUND(I212*H212,2)</f>
        <v>0</v>
      </c>
      <c r="BL212" s="19" t="s">
        <v>146</v>
      </c>
      <c r="BM212" s="193" t="s">
        <v>621</v>
      </c>
    </row>
    <row r="213" s="13" customFormat="1">
      <c r="A213" s="13"/>
      <c r="B213" s="195"/>
      <c r="C213" s="13"/>
      <c r="D213" s="196" t="s">
        <v>159</v>
      </c>
      <c r="E213" s="13"/>
      <c r="F213" s="198" t="s">
        <v>600</v>
      </c>
      <c r="G213" s="13"/>
      <c r="H213" s="199">
        <v>27</v>
      </c>
      <c r="I213" s="200"/>
      <c r="J213" s="13"/>
      <c r="K213" s="13"/>
      <c r="L213" s="195"/>
      <c r="M213" s="201"/>
      <c r="N213" s="202"/>
      <c r="O213" s="202"/>
      <c r="P213" s="202"/>
      <c r="Q213" s="202"/>
      <c r="R213" s="202"/>
      <c r="S213" s="202"/>
      <c r="T213" s="20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7" t="s">
        <v>159</v>
      </c>
      <c r="AU213" s="197" t="s">
        <v>88</v>
      </c>
      <c r="AV213" s="13" t="s">
        <v>88</v>
      </c>
      <c r="AW213" s="13" t="s">
        <v>3</v>
      </c>
      <c r="AX213" s="13" t="s">
        <v>86</v>
      </c>
      <c r="AY213" s="197" t="s">
        <v>140</v>
      </c>
    </row>
    <row r="214" s="2" customFormat="1" ht="24.15" customHeight="1">
      <c r="A214" s="38"/>
      <c r="B214" s="180"/>
      <c r="C214" s="181" t="s">
        <v>369</v>
      </c>
      <c r="D214" s="181" t="s">
        <v>142</v>
      </c>
      <c r="E214" s="182" t="s">
        <v>622</v>
      </c>
      <c r="F214" s="183" t="s">
        <v>623</v>
      </c>
      <c r="G214" s="184" t="s">
        <v>150</v>
      </c>
      <c r="H214" s="185">
        <v>18</v>
      </c>
      <c r="I214" s="186"/>
      <c r="J214" s="187">
        <f>ROUND(I214*H214,2)</f>
        <v>0</v>
      </c>
      <c r="K214" s="188"/>
      <c r="L214" s="39"/>
      <c r="M214" s="189" t="s">
        <v>1</v>
      </c>
      <c r="N214" s="190" t="s">
        <v>44</v>
      </c>
      <c r="O214" s="77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146</v>
      </c>
      <c r="AT214" s="193" t="s">
        <v>142</v>
      </c>
      <c r="AU214" s="193" t="s">
        <v>88</v>
      </c>
      <c r="AY214" s="19" t="s">
        <v>140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9" t="s">
        <v>86</v>
      </c>
      <c r="BK214" s="194">
        <f>ROUND(I214*H214,2)</f>
        <v>0</v>
      </c>
      <c r="BL214" s="19" t="s">
        <v>146</v>
      </c>
      <c r="BM214" s="193" t="s">
        <v>624</v>
      </c>
    </row>
    <row r="215" s="13" customFormat="1">
      <c r="A215" s="13"/>
      <c r="B215" s="195"/>
      <c r="C215" s="13"/>
      <c r="D215" s="196" t="s">
        <v>159</v>
      </c>
      <c r="E215" s="13"/>
      <c r="F215" s="198" t="s">
        <v>231</v>
      </c>
      <c r="G215" s="13"/>
      <c r="H215" s="199">
        <v>18</v>
      </c>
      <c r="I215" s="200"/>
      <c r="J215" s="13"/>
      <c r="K215" s="13"/>
      <c r="L215" s="195"/>
      <c r="M215" s="201"/>
      <c r="N215" s="202"/>
      <c r="O215" s="202"/>
      <c r="P215" s="202"/>
      <c r="Q215" s="202"/>
      <c r="R215" s="202"/>
      <c r="S215" s="202"/>
      <c r="T215" s="20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7" t="s">
        <v>159</v>
      </c>
      <c r="AU215" s="197" t="s">
        <v>88</v>
      </c>
      <c r="AV215" s="13" t="s">
        <v>88</v>
      </c>
      <c r="AW215" s="13" t="s">
        <v>3</v>
      </c>
      <c r="AX215" s="13" t="s">
        <v>86</v>
      </c>
      <c r="AY215" s="197" t="s">
        <v>140</v>
      </c>
    </row>
    <row r="216" s="2" customFormat="1" ht="24.15" customHeight="1">
      <c r="A216" s="38"/>
      <c r="B216" s="180"/>
      <c r="C216" s="181" t="s">
        <v>374</v>
      </c>
      <c r="D216" s="181" t="s">
        <v>142</v>
      </c>
      <c r="E216" s="182" t="s">
        <v>625</v>
      </c>
      <c r="F216" s="183" t="s">
        <v>626</v>
      </c>
      <c r="G216" s="184" t="s">
        <v>150</v>
      </c>
      <c r="H216" s="185">
        <v>9</v>
      </c>
      <c r="I216" s="186"/>
      <c r="J216" s="187">
        <f>ROUND(I216*H216,2)</f>
        <v>0</v>
      </c>
      <c r="K216" s="188"/>
      <c r="L216" s="39"/>
      <c r="M216" s="189" t="s">
        <v>1</v>
      </c>
      <c r="N216" s="190" t="s">
        <v>44</v>
      </c>
      <c r="O216" s="77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3" t="s">
        <v>146</v>
      </c>
      <c r="AT216" s="193" t="s">
        <v>142</v>
      </c>
      <c r="AU216" s="193" t="s">
        <v>88</v>
      </c>
      <c r="AY216" s="19" t="s">
        <v>140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9" t="s">
        <v>86</v>
      </c>
      <c r="BK216" s="194">
        <f>ROUND(I216*H216,2)</f>
        <v>0</v>
      </c>
      <c r="BL216" s="19" t="s">
        <v>146</v>
      </c>
      <c r="BM216" s="193" t="s">
        <v>627</v>
      </c>
    </row>
    <row r="217" s="13" customFormat="1">
      <c r="A217" s="13"/>
      <c r="B217" s="195"/>
      <c r="C217" s="13"/>
      <c r="D217" s="196" t="s">
        <v>159</v>
      </c>
      <c r="E217" s="13"/>
      <c r="F217" s="198" t="s">
        <v>607</v>
      </c>
      <c r="G217" s="13"/>
      <c r="H217" s="199">
        <v>9</v>
      </c>
      <c r="I217" s="200"/>
      <c r="J217" s="13"/>
      <c r="K217" s="13"/>
      <c r="L217" s="195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7" t="s">
        <v>159</v>
      </c>
      <c r="AU217" s="197" t="s">
        <v>88</v>
      </c>
      <c r="AV217" s="13" t="s">
        <v>88</v>
      </c>
      <c r="AW217" s="13" t="s">
        <v>3</v>
      </c>
      <c r="AX217" s="13" t="s">
        <v>86</v>
      </c>
      <c r="AY217" s="197" t="s">
        <v>140</v>
      </c>
    </row>
    <row r="218" s="2" customFormat="1" ht="37.8" customHeight="1">
      <c r="A218" s="38"/>
      <c r="B218" s="180"/>
      <c r="C218" s="181" t="s">
        <v>382</v>
      </c>
      <c r="D218" s="181" t="s">
        <v>142</v>
      </c>
      <c r="E218" s="182" t="s">
        <v>628</v>
      </c>
      <c r="F218" s="183" t="s">
        <v>629</v>
      </c>
      <c r="G218" s="184" t="s">
        <v>164</v>
      </c>
      <c r="H218" s="185">
        <v>2415.8629999999998</v>
      </c>
      <c r="I218" s="186"/>
      <c r="J218" s="187">
        <f>ROUND(I218*H218,2)</f>
        <v>0</v>
      </c>
      <c r="K218" s="188"/>
      <c r="L218" s="39"/>
      <c r="M218" s="189" t="s">
        <v>1</v>
      </c>
      <c r="N218" s="190" t="s">
        <v>44</v>
      </c>
      <c r="O218" s="77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3" t="s">
        <v>146</v>
      </c>
      <c r="AT218" s="193" t="s">
        <v>142</v>
      </c>
      <c r="AU218" s="193" t="s">
        <v>88</v>
      </c>
      <c r="AY218" s="19" t="s">
        <v>140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9" t="s">
        <v>86</v>
      </c>
      <c r="BK218" s="194">
        <f>ROUND(I218*H218,2)</f>
        <v>0</v>
      </c>
      <c r="BL218" s="19" t="s">
        <v>146</v>
      </c>
      <c r="BM218" s="193" t="s">
        <v>630</v>
      </c>
    </row>
    <row r="219" s="15" customFormat="1">
      <c r="A219" s="15"/>
      <c r="B219" s="212"/>
      <c r="C219" s="15"/>
      <c r="D219" s="196" t="s">
        <v>159</v>
      </c>
      <c r="E219" s="213" t="s">
        <v>1</v>
      </c>
      <c r="F219" s="214" t="s">
        <v>631</v>
      </c>
      <c r="G219" s="15"/>
      <c r="H219" s="213" t="s">
        <v>1</v>
      </c>
      <c r="I219" s="215"/>
      <c r="J219" s="15"/>
      <c r="K219" s="15"/>
      <c r="L219" s="212"/>
      <c r="M219" s="216"/>
      <c r="N219" s="217"/>
      <c r="O219" s="217"/>
      <c r="P219" s="217"/>
      <c r="Q219" s="217"/>
      <c r="R219" s="217"/>
      <c r="S219" s="217"/>
      <c r="T219" s="21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13" t="s">
        <v>159</v>
      </c>
      <c r="AU219" s="213" t="s">
        <v>88</v>
      </c>
      <c r="AV219" s="15" t="s">
        <v>86</v>
      </c>
      <c r="AW219" s="15" t="s">
        <v>35</v>
      </c>
      <c r="AX219" s="15" t="s">
        <v>79</v>
      </c>
      <c r="AY219" s="213" t="s">
        <v>140</v>
      </c>
    </row>
    <row r="220" s="13" customFormat="1">
      <c r="A220" s="13"/>
      <c r="B220" s="195"/>
      <c r="C220" s="13"/>
      <c r="D220" s="196" t="s">
        <v>159</v>
      </c>
      <c r="E220" s="197" t="s">
        <v>1</v>
      </c>
      <c r="F220" s="198" t="s">
        <v>545</v>
      </c>
      <c r="G220" s="13"/>
      <c r="H220" s="199">
        <v>1310.7000000000001</v>
      </c>
      <c r="I220" s="200"/>
      <c r="J220" s="13"/>
      <c r="K220" s="13"/>
      <c r="L220" s="195"/>
      <c r="M220" s="201"/>
      <c r="N220" s="202"/>
      <c r="O220" s="202"/>
      <c r="P220" s="202"/>
      <c r="Q220" s="202"/>
      <c r="R220" s="202"/>
      <c r="S220" s="202"/>
      <c r="T220" s="20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7" t="s">
        <v>159</v>
      </c>
      <c r="AU220" s="197" t="s">
        <v>88</v>
      </c>
      <c r="AV220" s="13" t="s">
        <v>88</v>
      </c>
      <c r="AW220" s="13" t="s">
        <v>35</v>
      </c>
      <c r="AX220" s="13" t="s">
        <v>79</v>
      </c>
      <c r="AY220" s="197" t="s">
        <v>140</v>
      </c>
    </row>
    <row r="221" s="13" customFormat="1">
      <c r="A221" s="13"/>
      <c r="B221" s="195"/>
      <c r="C221" s="13"/>
      <c r="D221" s="196" t="s">
        <v>159</v>
      </c>
      <c r="E221" s="197" t="s">
        <v>1</v>
      </c>
      <c r="F221" s="198" t="s">
        <v>546</v>
      </c>
      <c r="G221" s="13"/>
      <c r="H221" s="199">
        <v>301.35000000000002</v>
      </c>
      <c r="I221" s="200"/>
      <c r="J221" s="13"/>
      <c r="K221" s="13"/>
      <c r="L221" s="195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7" t="s">
        <v>159</v>
      </c>
      <c r="AU221" s="197" t="s">
        <v>88</v>
      </c>
      <c r="AV221" s="13" t="s">
        <v>88</v>
      </c>
      <c r="AW221" s="13" t="s">
        <v>35</v>
      </c>
      <c r="AX221" s="13" t="s">
        <v>79</v>
      </c>
      <c r="AY221" s="197" t="s">
        <v>140</v>
      </c>
    </row>
    <row r="222" s="13" customFormat="1">
      <c r="A222" s="13"/>
      <c r="B222" s="195"/>
      <c r="C222" s="13"/>
      <c r="D222" s="196" t="s">
        <v>159</v>
      </c>
      <c r="E222" s="197" t="s">
        <v>1</v>
      </c>
      <c r="F222" s="198" t="s">
        <v>547</v>
      </c>
      <c r="G222" s="13"/>
      <c r="H222" s="199">
        <v>220.62299999999999</v>
      </c>
      <c r="I222" s="200"/>
      <c r="J222" s="13"/>
      <c r="K222" s="13"/>
      <c r="L222" s="195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7" t="s">
        <v>159</v>
      </c>
      <c r="AU222" s="197" t="s">
        <v>88</v>
      </c>
      <c r="AV222" s="13" t="s">
        <v>88</v>
      </c>
      <c r="AW222" s="13" t="s">
        <v>35</v>
      </c>
      <c r="AX222" s="13" t="s">
        <v>79</v>
      </c>
      <c r="AY222" s="197" t="s">
        <v>140</v>
      </c>
    </row>
    <row r="223" s="13" customFormat="1">
      <c r="A223" s="13"/>
      <c r="B223" s="195"/>
      <c r="C223" s="13"/>
      <c r="D223" s="196" t="s">
        <v>159</v>
      </c>
      <c r="E223" s="197" t="s">
        <v>1</v>
      </c>
      <c r="F223" s="198" t="s">
        <v>548</v>
      </c>
      <c r="G223" s="13"/>
      <c r="H223" s="199">
        <v>132.54499999999999</v>
      </c>
      <c r="I223" s="200"/>
      <c r="J223" s="13"/>
      <c r="K223" s="13"/>
      <c r="L223" s="195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159</v>
      </c>
      <c r="AU223" s="197" t="s">
        <v>88</v>
      </c>
      <c r="AV223" s="13" t="s">
        <v>88</v>
      </c>
      <c r="AW223" s="13" t="s">
        <v>35</v>
      </c>
      <c r="AX223" s="13" t="s">
        <v>79</v>
      </c>
      <c r="AY223" s="197" t="s">
        <v>140</v>
      </c>
    </row>
    <row r="224" s="13" customFormat="1">
      <c r="A224" s="13"/>
      <c r="B224" s="195"/>
      <c r="C224" s="13"/>
      <c r="D224" s="196" t="s">
        <v>159</v>
      </c>
      <c r="E224" s="197" t="s">
        <v>1</v>
      </c>
      <c r="F224" s="198" t="s">
        <v>552</v>
      </c>
      <c r="G224" s="13"/>
      <c r="H224" s="199">
        <v>345</v>
      </c>
      <c r="I224" s="200"/>
      <c r="J224" s="13"/>
      <c r="K224" s="13"/>
      <c r="L224" s="195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159</v>
      </c>
      <c r="AU224" s="197" t="s">
        <v>88</v>
      </c>
      <c r="AV224" s="13" t="s">
        <v>88</v>
      </c>
      <c r="AW224" s="13" t="s">
        <v>35</v>
      </c>
      <c r="AX224" s="13" t="s">
        <v>79</v>
      </c>
      <c r="AY224" s="197" t="s">
        <v>140</v>
      </c>
    </row>
    <row r="225" s="13" customFormat="1">
      <c r="A225" s="13"/>
      <c r="B225" s="195"/>
      <c r="C225" s="13"/>
      <c r="D225" s="196" t="s">
        <v>159</v>
      </c>
      <c r="E225" s="197" t="s">
        <v>1</v>
      </c>
      <c r="F225" s="198" t="s">
        <v>549</v>
      </c>
      <c r="G225" s="13"/>
      <c r="H225" s="199">
        <v>94</v>
      </c>
      <c r="I225" s="200"/>
      <c r="J225" s="13"/>
      <c r="K225" s="13"/>
      <c r="L225" s="195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7" t="s">
        <v>159</v>
      </c>
      <c r="AU225" s="197" t="s">
        <v>88</v>
      </c>
      <c r="AV225" s="13" t="s">
        <v>88</v>
      </c>
      <c r="AW225" s="13" t="s">
        <v>35</v>
      </c>
      <c r="AX225" s="13" t="s">
        <v>79</v>
      </c>
      <c r="AY225" s="197" t="s">
        <v>140</v>
      </c>
    </row>
    <row r="226" s="16" customFormat="1">
      <c r="A226" s="16"/>
      <c r="B226" s="219"/>
      <c r="C226" s="16"/>
      <c r="D226" s="196" t="s">
        <v>159</v>
      </c>
      <c r="E226" s="220" t="s">
        <v>1</v>
      </c>
      <c r="F226" s="221" t="s">
        <v>245</v>
      </c>
      <c r="G226" s="16"/>
      <c r="H226" s="222">
        <v>2404.2180000000003</v>
      </c>
      <c r="I226" s="223"/>
      <c r="J226" s="16"/>
      <c r="K226" s="16"/>
      <c r="L226" s="219"/>
      <c r="M226" s="224"/>
      <c r="N226" s="225"/>
      <c r="O226" s="225"/>
      <c r="P226" s="225"/>
      <c r="Q226" s="225"/>
      <c r="R226" s="225"/>
      <c r="S226" s="225"/>
      <c r="T226" s="22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20" t="s">
        <v>159</v>
      </c>
      <c r="AU226" s="220" t="s">
        <v>88</v>
      </c>
      <c r="AV226" s="16" t="s">
        <v>152</v>
      </c>
      <c r="AW226" s="16" t="s">
        <v>35</v>
      </c>
      <c r="AX226" s="16" t="s">
        <v>79</v>
      </c>
      <c r="AY226" s="220" t="s">
        <v>140</v>
      </c>
    </row>
    <row r="227" s="13" customFormat="1">
      <c r="A227" s="13"/>
      <c r="B227" s="195"/>
      <c r="C227" s="13"/>
      <c r="D227" s="196" t="s">
        <v>159</v>
      </c>
      <c r="E227" s="197" t="s">
        <v>1</v>
      </c>
      <c r="F227" s="198" t="s">
        <v>632</v>
      </c>
      <c r="G227" s="13"/>
      <c r="H227" s="199">
        <v>11.645</v>
      </c>
      <c r="I227" s="200"/>
      <c r="J227" s="13"/>
      <c r="K227" s="13"/>
      <c r="L227" s="195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159</v>
      </c>
      <c r="AU227" s="197" t="s">
        <v>88</v>
      </c>
      <c r="AV227" s="13" t="s">
        <v>88</v>
      </c>
      <c r="AW227" s="13" t="s">
        <v>35</v>
      </c>
      <c r="AX227" s="13" t="s">
        <v>79</v>
      </c>
      <c r="AY227" s="197" t="s">
        <v>140</v>
      </c>
    </row>
    <row r="228" s="16" customFormat="1">
      <c r="A228" s="16"/>
      <c r="B228" s="219"/>
      <c r="C228" s="16"/>
      <c r="D228" s="196" t="s">
        <v>159</v>
      </c>
      <c r="E228" s="220" t="s">
        <v>1</v>
      </c>
      <c r="F228" s="221" t="s">
        <v>245</v>
      </c>
      <c r="G228" s="16"/>
      <c r="H228" s="222">
        <v>11.645</v>
      </c>
      <c r="I228" s="223"/>
      <c r="J228" s="16"/>
      <c r="K228" s="16"/>
      <c r="L228" s="219"/>
      <c r="M228" s="224"/>
      <c r="N228" s="225"/>
      <c r="O228" s="225"/>
      <c r="P228" s="225"/>
      <c r="Q228" s="225"/>
      <c r="R228" s="225"/>
      <c r="S228" s="225"/>
      <c r="T228" s="22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20" t="s">
        <v>159</v>
      </c>
      <c r="AU228" s="220" t="s">
        <v>88</v>
      </c>
      <c r="AV228" s="16" t="s">
        <v>152</v>
      </c>
      <c r="AW228" s="16" t="s">
        <v>35</v>
      </c>
      <c r="AX228" s="16" t="s">
        <v>79</v>
      </c>
      <c r="AY228" s="220" t="s">
        <v>140</v>
      </c>
    </row>
    <row r="229" s="14" customFormat="1">
      <c r="A229" s="14"/>
      <c r="B229" s="204"/>
      <c r="C229" s="14"/>
      <c r="D229" s="196" t="s">
        <v>159</v>
      </c>
      <c r="E229" s="205" t="s">
        <v>1</v>
      </c>
      <c r="F229" s="206" t="s">
        <v>171</v>
      </c>
      <c r="G229" s="14"/>
      <c r="H229" s="207">
        <v>2415.8630000000003</v>
      </c>
      <c r="I229" s="208"/>
      <c r="J229" s="14"/>
      <c r="K229" s="14"/>
      <c r="L229" s="204"/>
      <c r="M229" s="209"/>
      <c r="N229" s="210"/>
      <c r="O229" s="210"/>
      <c r="P229" s="210"/>
      <c r="Q229" s="210"/>
      <c r="R229" s="210"/>
      <c r="S229" s="210"/>
      <c r="T229" s="21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5" t="s">
        <v>159</v>
      </c>
      <c r="AU229" s="205" t="s">
        <v>88</v>
      </c>
      <c r="AV229" s="14" t="s">
        <v>146</v>
      </c>
      <c r="AW229" s="14" t="s">
        <v>35</v>
      </c>
      <c r="AX229" s="14" t="s">
        <v>86</v>
      </c>
      <c r="AY229" s="205" t="s">
        <v>140</v>
      </c>
    </row>
    <row r="230" s="2" customFormat="1" ht="37.8" customHeight="1">
      <c r="A230" s="38"/>
      <c r="B230" s="180"/>
      <c r="C230" s="181" t="s">
        <v>387</v>
      </c>
      <c r="D230" s="181" t="s">
        <v>142</v>
      </c>
      <c r="E230" s="182" t="s">
        <v>633</v>
      </c>
      <c r="F230" s="183" t="s">
        <v>634</v>
      </c>
      <c r="G230" s="184" t="s">
        <v>164</v>
      </c>
      <c r="H230" s="185">
        <v>2404.2179999999998</v>
      </c>
      <c r="I230" s="186"/>
      <c r="J230" s="187">
        <f>ROUND(I230*H230,2)</f>
        <v>0</v>
      </c>
      <c r="K230" s="188"/>
      <c r="L230" s="39"/>
      <c r="M230" s="189" t="s">
        <v>1</v>
      </c>
      <c r="N230" s="190" t="s">
        <v>44</v>
      </c>
      <c r="O230" s="77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3" t="s">
        <v>146</v>
      </c>
      <c r="AT230" s="193" t="s">
        <v>142</v>
      </c>
      <c r="AU230" s="193" t="s">
        <v>88</v>
      </c>
      <c r="AY230" s="19" t="s">
        <v>140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9" t="s">
        <v>86</v>
      </c>
      <c r="BK230" s="194">
        <f>ROUND(I230*H230,2)</f>
        <v>0</v>
      </c>
      <c r="BL230" s="19" t="s">
        <v>146</v>
      </c>
      <c r="BM230" s="193" t="s">
        <v>635</v>
      </c>
    </row>
    <row r="231" s="15" customFormat="1">
      <c r="A231" s="15"/>
      <c r="B231" s="212"/>
      <c r="C231" s="15"/>
      <c r="D231" s="196" t="s">
        <v>159</v>
      </c>
      <c r="E231" s="213" t="s">
        <v>1</v>
      </c>
      <c r="F231" s="214" t="s">
        <v>631</v>
      </c>
      <c r="G231" s="15"/>
      <c r="H231" s="213" t="s">
        <v>1</v>
      </c>
      <c r="I231" s="215"/>
      <c r="J231" s="15"/>
      <c r="K231" s="15"/>
      <c r="L231" s="212"/>
      <c r="M231" s="216"/>
      <c r="N231" s="217"/>
      <c r="O231" s="217"/>
      <c r="P231" s="217"/>
      <c r="Q231" s="217"/>
      <c r="R231" s="217"/>
      <c r="S231" s="217"/>
      <c r="T231" s="21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13" t="s">
        <v>159</v>
      </c>
      <c r="AU231" s="213" t="s">
        <v>88</v>
      </c>
      <c r="AV231" s="15" t="s">
        <v>86</v>
      </c>
      <c r="AW231" s="15" t="s">
        <v>35</v>
      </c>
      <c r="AX231" s="15" t="s">
        <v>79</v>
      </c>
      <c r="AY231" s="213" t="s">
        <v>140</v>
      </c>
    </row>
    <row r="232" s="13" customFormat="1">
      <c r="A232" s="13"/>
      <c r="B232" s="195"/>
      <c r="C232" s="13"/>
      <c r="D232" s="196" t="s">
        <v>159</v>
      </c>
      <c r="E232" s="197" t="s">
        <v>1</v>
      </c>
      <c r="F232" s="198" t="s">
        <v>545</v>
      </c>
      <c r="G232" s="13"/>
      <c r="H232" s="199">
        <v>1310.7000000000001</v>
      </c>
      <c r="I232" s="200"/>
      <c r="J232" s="13"/>
      <c r="K232" s="13"/>
      <c r="L232" s="195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159</v>
      </c>
      <c r="AU232" s="197" t="s">
        <v>88</v>
      </c>
      <c r="AV232" s="13" t="s">
        <v>88</v>
      </c>
      <c r="AW232" s="13" t="s">
        <v>35</v>
      </c>
      <c r="AX232" s="13" t="s">
        <v>79</v>
      </c>
      <c r="AY232" s="197" t="s">
        <v>140</v>
      </c>
    </row>
    <row r="233" s="13" customFormat="1">
      <c r="A233" s="13"/>
      <c r="B233" s="195"/>
      <c r="C233" s="13"/>
      <c r="D233" s="196" t="s">
        <v>159</v>
      </c>
      <c r="E233" s="197" t="s">
        <v>1</v>
      </c>
      <c r="F233" s="198" t="s">
        <v>546</v>
      </c>
      <c r="G233" s="13"/>
      <c r="H233" s="199">
        <v>301.35000000000002</v>
      </c>
      <c r="I233" s="200"/>
      <c r="J233" s="13"/>
      <c r="K233" s="13"/>
      <c r="L233" s="195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7" t="s">
        <v>159</v>
      </c>
      <c r="AU233" s="197" t="s">
        <v>88</v>
      </c>
      <c r="AV233" s="13" t="s">
        <v>88</v>
      </c>
      <c r="AW233" s="13" t="s">
        <v>35</v>
      </c>
      <c r="AX233" s="13" t="s">
        <v>79</v>
      </c>
      <c r="AY233" s="197" t="s">
        <v>140</v>
      </c>
    </row>
    <row r="234" s="13" customFormat="1">
      <c r="A234" s="13"/>
      <c r="B234" s="195"/>
      <c r="C234" s="13"/>
      <c r="D234" s="196" t="s">
        <v>159</v>
      </c>
      <c r="E234" s="197" t="s">
        <v>1</v>
      </c>
      <c r="F234" s="198" t="s">
        <v>547</v>
      </c>
      <c r="G234" s="13"/>
      <c r="H234" s="199">
        <v>220.62299999999999</v>
      </c>
      <c r="I234" s="200"/>
      <c r="J234" s="13"/>
      <c r="K234" s="13"/>
      <c r="L234" s="195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7" t="s">
        <v>159</v>
      </c>
      <c r="AU234" s="197" t="s">
        <v>88</v>
      </c>
      <c r="AV234" s="13" t="s">
        <v>88</v>
      </c>
      <c r="AW234" s="13" t="s">
        <v>35</v>
      </c>
      <c r="AX234" s="13" t="s">
        <v>79</v>
      </c>
      <c r="AY234" s="197" t="s">
        <v>140</v>
      </c>
    </row>
    <row r="235" s="13" customFormat="1">
      <c r="A235" s="13"/>
      <c r="B235" s="195"/>
      <c r="C235" s="13"/>
      <c r="D235" s="196" t="s">
        <v>159</v>
      </c>
      <c r="E235" s="197" t="s">
        <v>1</v>
      </c>
      <c r="F235" s="198" t="s">
        <v>548</v>
      </c>
      <c r="G235" s="13"/>
      <c r="H235" s="199">
        <v>132.54499999999999</v>
      </c>
      <c r="I235" s="200"/>
      <c r="J235" s="13"/>
      <c r="K235" s="13"/>
      <c r="L235" s="195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159</v>
      </c>
      <c r="AU235" s="197" t="s">
        <v>88</v>
      </c>
      <c r="AV235" s="13" t="s">
        <v>88</v>
      </c>
      <c r="AW235" s="13" t="s">
        <v>35</v>
      </c>
      <c r="AX235" s="13" t="s">
        <v>79</v>
      </c>
      <c r="AY235" s="197" t="s">
        <v>140</v>
      </c>
    </row>
    <row r="236" s="13" customFormat="1">
      <c r="A236" s="13"/>
      <c r="B236" s="195"/>
      <c r="C236" s="13"/>
      <c r="D236" s="196" t="s">
        <v>159</v>
      </c>
      <c r="E236" s="197" t="s">
        <v>1</v>
      </c>
      <c r="F236" s="198" t="s">
        <v>552</v>
      </c>
      <c r="G236" s="13"/>
      <c r="H236" s="199">
        <v>345</v>
      </c>
      <c r="I236" s="200"/>
      <c r="J236" s="13"/>
      <c r="K236" s="13"/>
      <c r="L236" s="195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159</v>
      </c>
      <c r="AU236" s="197" t="s">
        <v>88</v>
      </c>
      <c r="AV236" s="13" t="s">
        <v>88</v>
      </c>
      <c r="AW236" s="13" t="s">
        <v>35</v>
      </c>
      <c r="AX236" s="13" t="s">
        <v>79</v>
      </c>
      <c r="AY236" s="197" t="s">
        <v>140</v>
      </c>
    </row>
    <row r="237" s="13" customFormat="1">
      <c r="A237" s="13"/>
      <c r="B237" s="195"/>
      <c r="C237" s="13"/>
      <c r="D237" s="196" t="s">
        <v>159</v>
      </c>
      <c r="E237" s="197" t="s">
        <v>1</v>
      </c>
      <c r="F237" s="198" t="s">
        <v>549</v>
      </c>
      <c r="G237" s="13"/>
      <c r="H237" s="199">
        <v>94</v>
      </c>
      <c r="I237" s="200"/>
      <c r="J237" s="13"/>
      <c r="K237" s="13"/>
      <c r="L237" s="195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7" t="s">
        <v>159</v>
      </c>
      <c r="AU237" s="197" t="s">
        <v>88</v>
      </c>
      <c r="AV237" s="13" t="s">
        <v>88</v>
      </c>
      <c r="AW237" s="13" t="s">
        <v>35</v>
      </c>
      <c r="AX237" s="13" t="s">
        <v>79</v>
      </c>
      <c r="AY237" s="197" t="s">
        <v>140</v>
      </c>
    </row>
    <row r="238" s="14" customFormat="1">
      <c r="A238" s="14"/>
      <c r="B238" s="204"/>
      <c r="C238" s="14"/>
      <c r="D238" s="196" t="s">
        <v>159</v>
      </c>
      <c r="E238" s="205" t="s">
        <v>1</v>
      </c>
      <c r="F238" s="206" t="s">
        <v>171</v>
      </c>
      <c r="G238" s="14"/>
      <c r="H238" s="207">
        <v>2404.2180000000003</v>
      </c>
      <c r="I238" s="208"/>
      <c r="J238" s="14"/>
      <c r="K238" s="14"/>
      <c r="L238" s="204"/>
      <c r="M238" s="209"/>
      <c r="N238" s="210"/>
      <c r="O238" s="210"/>
      <c r="P238" s="210"/>
      <c r="Q238" s="210"/>
      <c r="R238" s="210"/>
      <c r="S238" s="210"/>
      <c r="T238" s="21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5" t="s">
        <v>159</v>
      </c>
      <c r="AU238" s="205" t="s">
        <v>88</v>
      </c>
      <c r="AV238" s="14" t="s">
        <v>146</v>
      </c>
      <c r="AW238" s="14" t="s">
        <v>35</v>
      </c>
      <c r="AX238" s="14" t="s">
        <v>86</v>
      </c>
      <c r="AY238" s="205" t="s">
        <v>140</v>
      </c>
    </row>
    <row r="239" s="2" customFormat="1" ht="37.8" customHeight="1">
      <c r="A239" s="38"/>
      <c r="B239" s="180"/>
      <c r="C239" s="181" t="s">
        <v>392</v>
      </c>
      <c r="D239" s="181" t="s">
        <v>142</v>
      </c>
      <c r="E239" s="182" t="s">
        <v>260</v>
      </c>
      <c r="F239" s="183" t="s">
        <v>261</v>
      </c>
      <c r="G239" s="184" t="s">
        <v>164</v>
      </c>
      <c r="H239" s="185">
        <v>2392.5729999999999</v>
      </c>
      <c r="I239" s="186"/>
      <c r="J239" s="187">
        <f>ROUND(I239*H239,2)</f>
        <v>0</v>
      </c>
      <c r="K239" s="188"/>
      <c r="L239" s="39"/>
      <c r="M239" s="189" t="s">
        <v>1</v>
      </c>
      <c r="N239" s="190" t="s">
        <v>44</v>
      </c>
      <c r="O239" s="77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3" t="s">
        <v>146</v>
      </c>
      <c r="AT239" s="193" t="s">
        <v>142</v>
      </c>
      <c r="AU239" s="193" t="s">
        <v>88</v>
      </c>
      <c r="AY239" s="19" t="s">
        <v>140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19" t="s">
        <v>86</v>
      </c>
      <c r="BK239" s="194">
        <f>ROUND(I239*H239,2)</f>
        <v>0</v>
      </c>
      <c r="BL239" s="19" t="s">
        <v>146</v>
      </c>
      <c r="BM239" s="193" t="s">
        <v>636</v>
      </c>
    </row>
    <row r="240" s="2" customFormat="1">
      <c r="A240" s="38"/>
      <c r="B240" s="39"/>
      <c r="C240" s="38"/>
      <c r="D240" s="196" t="s">
        <v>263</v>
      </c>
      <c r="E240" s="38"/>
      <c r="F240" s="227" t="s">
        <v>264</v>
      </c>
      <c r="G240" s="38"/>
      <c r="H240" s="38"/>
      <c r="I240" s="228"/>
      <c r="J240" s="38"/>
      <c r="K240" s="38"/>
      <c r="L240" s="39"/>
      <c r="M240" s="229"/>
      <c r="N240" s="230"/>
      <c r="O240" s="77"/>
      <c r="P240" s="77"/>
      <c r="Q240" s="77"/>
      <c r="R240" s="77"/>
      <c r="S240" s="77"/>
      <c r="T240" s="7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263</v>
      </c>
      <c r="AU240" s="19" t="s">
        <v>88</v>
      </c>
    </row>
    <row r="241" s="13" customFormat="1">
      <c r="A241" s="13"/>
      <c r="B241" s="195"/>
      <c r="C241" s="13"/>
      <c r="D241" s="196" t="s">
        <v>159</v>
      </c>
      <c r="E241" s="197" t="s">
        <v>1</v>
      </c>
      <c r="F241" s="198" t="s">
        <v>637</v>
      </c>
      <c r="G241" s="13"/>
      <c r="H241" s="199">
        <v>2392.5729999999999</v>
      </c>
      <c r="I241" s="200"/>
      <c r="J241" s="13"/>
      <c r="K241" s="13"/>
      <c r="L241" s="195"/>
      <c r="M241" s="201"/>
      <c r="N241" s="202"/>
      <c r="O241" s="202"/>
      <c r="P241" s="202"/>
      <c r="Q241" s="202"/>
      <c r="R241" s="202"/>
      <c r="S241" s="202"/>
      <c r="T241" s="20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7" t="s">
        <v>159</v>
      </c>
      <c r="AU241" s="197" t="s">
        <v>88</v>
      </c>
      <c r="AV241" s="13" t="s">
        <v>88</v>
      </c>
      <c r="AW241" s="13" t="s">
        <v>35</v>
      </c>
      <c r="AX241" s="13" t="s">
        <v>86</v>
      </c>
      <c r="AY241" s="197" t="s">
        <v>140</v>
      </c>
    </row>
    <row r="242" s="2" customFormat="1" ht="37.8" customHeight="1">
      <c r="A242" s="38"/>
      <c r="B242" s="180"/>
      <c r="C242" s="181" t="s">
        <v>396</v>
      </c>
      <c r="D242" s="181" t="s">
        <v>142</v>
      </c>
      <c r="E242" s="182" t="s">
        <v>267</v>
      </c>
      <c r="F242" s="183" t="s">
        <v>268</v>
      </c>
      <c r="G242" s="184" t="s">
        <v>164</v>
      </c>
      <c r="H242" s="185">
        <v>2404.2179999999998</v>
      </c>
      <c r="I242" s="186"/>
      <c r="J242" s="187">
        <f>ROUND(I242*H242,2)</f>
        <v>0</v>
      </c>
      <c r="K242" s="188"/>
      <c r="L242" s="39"/>
      <c r="M242" s="189" t="s">
        <v>1</v>
      </c>
      <c r="N242" s="190" t="s">
        <v>44</v>
      </c>
      <c r="O242" s="77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3" t="s">
        <v>146</v>
      </c>
      <c r="AT242" s="193" t="s">
        <v>142</v>
      </c>
      <c r="AU242" s="193" t="s">
        <v>88</v>
      </c>
      <c r="AY242" s="19" t="s">
        <v>140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9" t="s">
        <v>86</v>
      </c>
      <c r="BK242" s="194">
        <f>ROUND(I242*H242,2)</f>
        <v>0</v>
      </c>
      <c r="BL242" s="19" t="s">
        <v>146</v>
      </c>
      <c r="BM242" s="193" t="s">
        <v>638</v>
      </c>
    </row>
    <row r="243" s="2" customFormat="1">
      <c r="A243" s="38"/>
      <c r="B243" s="39"/>
      <c r="C243" s="38"/>
      <c r="D243" s="196" t="s">
        <v>263</v>
      </c>
      <c r="E243" s="38"/>
      <c r="F243" s="227" t="s">
        <v>264</v>
      </c>
      <c r="G243" s="38"/>
      <c r="H243" s="38"/>
      <c r="I243" s="228"/>
      <c r="J243" s="38"/>
      <c r="K243" s="38"/>
      <c r="L243" s="39"/>
      <c r="M243" s="229"/>
      <c r="N243" s="230"/>
      <c r="O243" s="77"/>
      <c r="P243" s="77"/>
      <c r="Q243" s="77"/>
      <c r="R243" s="77"/>
      <c r="S243" s="77"/>
      <c r="T243" s="7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9" t="s">
        <v>263</v>
      </c>
      <c r="AU243" s="19" t="s">
        <v>88</v>
      </c>
    </row>
    <row r="244" s="13" customFormat="1">
      <c r="A244" s="13"/>
      <c r="B244" s="195"/>
      <c r="C244" s="13"/>
      <c r="D244" s="196" t="s">
        <v>159</v>
      </c>
      <c r="E244" s="197" t="s">
        <v>1</v>
      </c>
      <c r="F244" s="198" t="s">
        <v>639</v>
      </c>
      <c r="G244" s="13"/>
      <c r="H244" s="199">
        <v>2404.2179999999998</v>
      </c>
      <c r="I244" s="200"/>
      <c r="J244" s="13"/>
      <c r="K244" s="13"/>
      <c r="L244" s="195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7" t="s">
        <v>159</v>
      </c>
      <c r="AU244" s="197" t="s">
        <v>88</v>
      </c>
      <c r="AV244" s="13" t="s">
        <v>88</v>
      </c>
      <c r="AW244" s="13" t="s">
        <v>35</v>
      </c>
      <c r="AX244" s="13" t="s">
        <v>86</v>
      </c>
      <c r="AY244" s="197" t="s">
        <v>140</v>
      </c>
    </row>
    <row r="245" s="2" customFormat="1" ht="24.15" customHeight="1">
      <c r="A245" s="38"/>
      <c r="B245" s="180"/>
      <c r="C245" s="181" t="s">
        <v>401</v>
      </c>
      <c r="D245" s="181" t="s">
        <v>142</v>
      </c>
      <c r="E245" s="182" t="s">
        <v>271</v>
      </c>
      <c r="F245" s="183" t="s">
        <v>272</v>
      </c>
      <c r="G245" s="184" t="s">
        <v>164</v>
      </c>
      <c r="H245" s="185">
        <v>2415.8629999999998</v>
      </c>
      <c r="I245" s="186"/>
      <c r="J245" s="187">
        <f>ROUND(I245*H245,2)</f>
        <v>0</v>
      </c>
      <c r="K245" s="188"/>
      <c r="L245" s="39"/>
      <c r="M245" s="189" t="s">
        <v>1</v>
      </c>
      <c r="N245" s="190" t="s">
        <v>44</v>
      </c>
      <c r="O245" s="77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3" t="s">
        <v>146</v>
      </c>
      <c r="AT245" s="193" t="s">
        <v>142</v>
      </c>
      <c r="AU245" s="193" t="s">
        <v>88</v>
      </c>
      <c r="AY245" s="19" t="s">
        <v>140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9" t="s">
        <v>86</v>
      </c>
      <c r="BK245" s="194">
        <f>ROUND(I245*H245,2)</f>
        <v>0</v>
      </c>
      <c r="BL245" s="19" t="s">
        <v>146</v>
      </c>
      <c r="BM245" s="193" t="s">
        <v>640</v>
      </c>
    </row>
    <row r="246" s="13" customFormat="1">
      <c r="A246" s="13"/>
      <c r="B246" s="195"/>
      <c r="C246" s="13"/>
      <c r="D246" s="196" t="s">
        <v>159</v>
      </c>
      <c r="E246" s="197" t="s">
        <v>1</v>
      </c>
      <c r="F246" s="198" t="s">
        <v>641</v>
      </c>
      <c r="G246" s="13"/>
      <c r="H246" s="199">
        <v>2415.8629999999998</v>
      </c>
      <c r="I246" s="200"/>
      <c r="J246" s="13"/>
      <c r="K246" s="13"/>
      <c r="L246" s="195"/>
      <c r="M246" s="201"/>
      <c r="N246" s="202"/>
      <c r="O246" s="202"/>
      <c r="P246" s="202"/>
      <c r="Q246" s="202"/>
      <c r="R246" s="202"/>
      <c r="S246" s="202"/>
      <c r="T246" s="20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7" t="s">
        <v>159</v>
      </c>
      <c r="AU246" s="197" t="s">
        <v>88</v>
      </c>
      <c r="AV246" s="13" t="s">
        <v>88</v>
      </c>
      <c r="AW246" s="13" t="s">
        <v>35</v>
      </c>
      <c r="AX246" s="13" t="s">
        <v>86</v>
      </c>
      <c r="AY246" s="197" t="s">
        <v>140</v>
      </c>
    </row>
    <row r="247" s="2" customFormat="1" ht="24.15" customHeight="1">
      <c r="A247" s="38"/>
      <c r="B247" s="180"/>
      <c r="C247" s="181" t="s">
        <v>409</v>
      </c>
      <c r="D247" s="181" t="s">
        <v>142</v>
      </c>
      <c r="E247" s="182" t="s">
        <v>275</v>
      </c>
      <c r="F247" s="183" t="s">
        <v>276</v>
      </c>
      <c r="G247" s="184" t="s">
        <v>164</v>
      </c>
      <c r="H247" s="185">
        <v>2404.2179999999998</v>
      </c>
      <c r="I247" s="186"/>
      <c r="J247" s="187">
        <f>ROUND(I247*H247,2)</f>
        <v>0</v>
      </c>
      <c r="K247" s="188"/>
      <c r="L247" s="39"/>
      <c r="M247" s="189" t="s">
        <v>1</v>
      </c>
      <c r="N247" s="190" t="s">
        <v>44</v>
      </c>
      <c r="O247" s="77"/>
      <c r="P247" s="191">
        <f>O247*H247</f>
        <v>0</v>
      </c>
      <c r="Q247" s="191">
        <v>0</v>
      </c>
      <c r="R247" s="191">
        <f>Q247*H247</f>
        <v>0</v>
      </c>
      <c r="S247" s="191">
        <v>0</v>
      </c>
      <c r="T247" s="19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3" t="s">
        <v>146</v>
      </c>
      <c r="AT247" s="193" t="s">
        <v>142</v>
      </c>
      <c r="AU247" s="193" t="s">
        <v>88</v>
      </c>
      <c r="AY247" s="19" t="s">
        <v>140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19" t="s">
        <v>86</v>
      </c>
      <c r="BK247" s="194">
        <f>ROUND(I247*H247,2)</f>
        <v>0</v>
      </c>
      <c r="BL247" s="19" t="s">
        <v>146</v>
      </c>
      <c r="BM247" s="193" t="s">
        <v>642</v>
      </c>
    </row>
    <row r="248" s="13" customFormat="1">
      <c r="A248" s="13"/>
      <c r="B248" s="195"/>
      <c r="C248" s="13"/>
      <c r="D248" s="196" t="s">
        <v>159</v>
      </c>
      <c r="E248" s="197" t="s">
        <v>1</v>
      </c>
      <c r="F248" s="198" t="s">
        <v>643</v>
      </c>
      <c r="G248" s="13"/>
      <c r="H248" s="199">
        <v>2404.2179999999998</v>
      </c>
      <c r="I248" s="200"/>
      <c r="J248" s="13"/>
      <c r="K248" s="13"/>
      <c r="L248" s="195"/>
      <c r="M248" s="201"/>
      <c r="N248" s="202"/>
      <c r="O248" s="202"/>
      <c r="P248" s="202"/>
      <c r="Q248" s="202"/>
      <c r="R248" s="202"/>
      <c r="S248" s="202"/>
      <c r="T248" s="20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7" t="s">
        <v>159</v>
      </c>
      <c r="AU248" s="197" t="s">
        <v>88</v>
      </c>
      <c r="AV248" s="13" t="s">
        <v>88</v>
      </c>
      <c r="AW248" s="13" t="s">
        <v>35</v>
      </c>
      <c r="AX248" s="13" t="s">
        <v>86</v>
      </c>
      <c r="AY248" s="197" t="s">
        <v>140</v>
      </c>
    </row>
    <row r="249" s="2" customFormat="1" ht="33" customHeight="1">
      <c r="A249" s="38"/>
      <c r="B249" s="180"/>
      <c r="C249" s="181" t="s">
        <v>416</v>
      </c>
      <c r="D249" s="181" t="s">
        <v>142</v>
      </c>
      <c r="E249" s="182" t="s">
        <v>279</v>
      </c>
      <c r="F249" s="183" t="s">
        <v>280</v>
      </c>
      <c r="G249" s="184" t="s">
        <v>281</v>
      </c>
      <c r="H249" s="185">
        <v>8676.1460000000006</v>
      </c>
      <c r="I249" s="186"/>
      <c r="J249" s="187">
        <f>ROUND(I249*H249,2)</f>
        <v>0</v>
      </c>
      <c r="K249" s="188"/>
      <c r="L249" s="39"/>
      <c r="M249" s="189" t="s">
        <v>1</v>
      </c>
      <c r="N249" s="190" t="s">
        <v>44</v>
      </c>
      <c r="O249" s="77"/>
      <c r="P249" s="191">
        <f>O249*H249</f>
        <v>0</v>
      </c>
      <c r="Q249" s="191">
        <v>0</v>
      </c>
      <c r="R249" s="191">
        <f>Q249*H249</f>
        <v>0</v>
      </c>
      <c r="S249" s="191">
        <v>0</v>
      </c>
      <c r="T249" s="19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3" t="s">
        <v>146</v>
      </c>
      <c r="AT249" s="193" t="s">
        <v>142</v>
      </c>
      <c r="AU249" s="193" t="s">
        <v>88</v>
      </c>
      <c r="AY249" s="19" t="s">
        <v>140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9" t="s">
        <v>86</v>
      </c>
      <c r="BK249" s="194">
        <f>ROUND(I249*H249,2)</f>
        <v>0</v>
      </c>
      <c r="BL249" s="19" t="s">
        <v>146</v>
      </c>
      <c r="BM249" s="193" t="s">
        <v>644</v>
      </c>
    </row>
    <row r="250" s="13" customFormat="1">
      <c r="A250" s="13"/>
      <c r="B250" s="195"/>
      <c r="C250" s="13"/>
      <c r="D250" s="196" t="s">
        <v>159</v>
      </c>
      <c r="E250" s="197" t="s">
        <v>1</v>
      </c>
      <c r="F250" s="198" t="s">
        <v>645</v>
      </c>
      <c r="G250" s="13"/>
      <c r="H250" s="199">
        <v>4820.0810000000001</v>
      </c>
      <c r="I250" s="200"/>
      <c r="J250" s="13"/>
      <c r="K250" s="13"/>
      <c r="L250" s="195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7" t="s">
        <v>159</v>
      </c>
      <c r="AU250" s="197" t="s">
        <v>88</v>
      </c>
      <c r="AV250" s="13" t="s">
        <v>88</v>
      </c>
      <c r="AW250" s="13" t="s">
        <v>35</v>
      </c>
      <c r="AX250" s="13" t="s">
        <v>86</v>
      </c>
      <c r="AY250" s="197" t="s">
        <v>140</v>
      </c>
    </row>
    <row r="251" s="13" customFormat="1">
      <c r="A251" s="13"/>
      <c r="B251" s="195"/>
      <c r="C251" s="13"/>
      <c r="D251" s="196" t="s">
        <v>159</v>
      </c>
      <c r="E251" s="13"/>
      <c r="F251" s="198" t="s">
        <v>646</v>
      </c>
      <c r="G251" s="13"/>
      <c r="H251" s="199">
        <v>8676.1460000000006</v>
      </c>
      <c r="I251" s="200"/>
      <c r="J251" s="13"/>
      <c r="K251" s="13"/>
      <c r="L251" s="195"/>
      <c r="M251" s="201"/>
      <c r="N251" s="202"/>
      <c r="O251" s="202"/>
      <c r="P251" s="202"/>
      <c r="Q251" s="202"/>
      <c r="R251" s="202"/>
      <c r="S251" s="202"/>
      <c r="T251" s="20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7" t="s">
        <v>159</v>
      </c>
      <c r="AU251" s="197" t="s">
        <v>88</v>
      </c>
      <c r="AV251" s="13" t="s">
        <v>88</v>
      </c>
      <c r="AW251" s="13" t="s">
        <v>3</v>
      </c>
      <c r="AX251" s="13" t="s">
        <v>86</v>
      </c>
      <c r="AY251" s="197" t="s">
        <v>140</v>
      </c>
    </row>
    <row r="252" s="2" customFormat="1" ht="24.15" customHeight="1">
      <c r="A252" s="38"/>
      <c r="B252" s="180"/>
      <c r="C252" s="181" t="s">
        <v>420</v>
      </c>
      <c r="D252" s="181" t="s">
        <v>142</v>
      </c>
      <c r="E252" s="182" t="s">
        <v>286</v>
      </c>
      <c r="F252" s="183" t="s">
        <v>287</v>
      </c>
      <c r="G252" s="184" t="s">
        <v>164</v>
      </c>
      <c r="H252" s="185">
        <v>11.645</v>
      </c>
      <c r="I252" s="186"/>
      <c r="J252" s="187">
        <f>ROUND(I252*H252,2)</f>
        <v>0</v>
      </c>
      <c r="K252" s="188"/>
      <c r="L252" s="39"/>
      <c r="M252" s="189" t="s">
        <v>1</v>
      </c>
      <c r="N252" s="190" t="s">
        <v>44</v>
      </c>
      <c r="O252" s="77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93" t="s">
        <v>146</v>
      </c>
      <c r="AT252" s="193" t="s">
        <v>142</v>
      </c>
      <c r="AU252" s="193" t="s">
        <v>88</v>
      </c>
      <c r="AY252" s="19" t="s">
        <v>140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9" t="s">
        <v>86</v>
      </c>
      <c r="BK252" s="194">
        <f>ROUND(I252*H252,2)</f>
        <v>0</v>
      </c>
      <c r="BL252" s="19" t="s">
        <v>146</v>
      </c>
      <c r="BM252" s="193" t="s">
        <v>647</v>
      </c>
    </row>
    <row r="253" s="15" customFormat="1">
      <c r="A253" s="15"/>
      <c r="B253" s="212"/>
      <c r="C253" s="15"/>
      <c r="D253" s="196" t="s">
        <v>159</v>
      </c>
      <c r="E253" s="213" t="s">
        <v>1</v>
      </c>
      <c r="F253" s="214" t="s">
        <v>189</v>
      </c>
      <c r="G253" s="15"/>
      <c r="H253" s="213" t="s">
        <v>1</v>
      </c>
      <c r="I253" s="215"/>
      <c r="J253" s="15"/>
      <c r="K253" s="15"/>
      <c r="L253" s="212"/>
      <c r="M253" s="216"/>
      <c r="N253" s="217"/>
      <c r="O253" s="217"/>
      <c r="P253" s="217"/>
      <c r="Q253" s="217"/>
      <c r="R253" s="217"/>
      <c r="S253" s="217"/>
      <c r="T253" s="21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13" t="s">
        <v>159</v>
      </c>
      <c r="AU253" s="213" t="s">
        <v>88</v>
      </c>
      <c r="AV253" s="15" t="s">
        <v>86</v>
      </c>
      <c r="AW253" s="15" t="s">
        <v>35</v>
      </c>
      <c r="AX253" s="15" t="s">
        <v>79</v>
      </c>
      <c r="AY253" s="213" t="s">
        <v>140</v>
      </c>
    </row>
    <row r="254" s="13" customFormat="1">
      <c r="A254" s="13"/>
      <c r="B254" s="195"/>
      <c r="C254" s="13"/>
      <c r="D254" s="196" t="s">
        <v>159</v>
      </c>
      <c r="E254" s="197" t="s">
        <v>1</v>
      </c>
      <c r="F254" s="198" t="s">
        <v>648</v>
      </c>
      <c r="G254" s="13"/>
      <c r="H254" s="199">
        <v>1.5529999999999999</v>
      </c>
      <c r="I254" s="200"/>
      <c r="J254" s="13"/>
      <c r="K254" s="13"/>
      <c r="L254" s="195"/>
      <c r="M254" s="201"/>
      <c r="N254" s="202"/>
      <c r="O254" s="202"/>
      <c r="P254" s="202"/>
      <c r="Q254" s="202"/>
      <c r="R254" s="202"/>
      <c r="S254" s="202"/>
      <c r="T254" s="20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7" t="s">
        <v>159</v>
      </c>
      <c r="AU254" s="197" t="s">
        <v>88</v>
      </c>
      <c r="AV254" s="13" t="s">
        <v>88</v>
      </c>
      <c r="AW254" s="13" t="s">
        <v>35</v>
      </c>
      <c r="AX254" s="13" t="s">
        <v>79</v>
      </c>
      <c r="AY254" s="197" t="s">
        <v>140</v>
      </c>
    </row>
    <row r="255" s="13" customFormat="1">
      <c r="A255" s="13"/>
      <c r="B255" s="195"/>
      <c r="C255" s="13"/>
      <c r="D255" s="196" t="s">
        <v>159</v>
      </c>
      <c r="E255" s="197" t="s">
        <v>1</v>
      </c>
      <c r="F255" s="198" t="s">
        <v>649</v>
      </c>
      <c r="G255" s="13"/>
      <c r="H255" s="199">
        <v>3.3639999999999999</v>
      </c>
      <c r="I255" s="200"/>
      <c r="J255" s="13"/>
      <c r="K255" s="13"/>
      <c r="L255" s="195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159</v>
      </c>
      <c r="AU255" s="197" t="s">
        <v>88</v>
      </c>
      <c r="AV255" s="13" t="s">
        <v>88</v>
      </c>
      <c r="AW255" s="13" t="s">
        <v>35</v>
      </c>
      <c r="AX255" s="13" t="s">
        <v>79</v>
      </c>
      <c r="AY255" s="197" t="s">
        <v>140</v>
      </c>
    </row>
    <row r="256" s="13" customFormat="1">
      <c r="A256" s="13"/>
      <c r="B256" s="195"/>
      <c r="C256" s="13"/>
      <c r="D256" s="196" t="s">
        <v>159</v>
      </c>
      <c r="E256" s="197" t="s">
        <v>1</v>
      </c>
      <c r="F256" s="198" t="s">
        <v>650</v>
      </c>
      <c r="G256" s="13"/>
      <c r="H256" s="199">
        <v>6.7279999999999998</v>
      </c>
      <c r="I256" s="200"/>
      <c r="J256" s="13"/>
      <c r="K256" s="13"/>
      <c r="L256" s="195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7" t="s">
        <v>159</v>
      </c>
      <c r="AU256" s="197" t="s">
        <v>88</v>
      </c>
      <c r="AV256" s="13" t="s">
        <v>88</v>
      </c>
      <c r="AW256" s="13" t="s">
        <v>35</v>
      </c>
      <c r="AX256" s="13" t="s">
        <v>79</v>
      </c>
      <c r="AY256" s="197" t="s">
        <v>140</v>
      </c>
    </row>
    <row r="257" s="14" customFormat="1">
      <c r="A257" s="14"/>
      <c r="B257" s="204"/>
      <c r="C257" s="14"/>
      <c r="D257" s="196" t="s">
        <v>159</v>
      </c>
      <c r="E257" s="205" t="s">
        <v>1</v>
      </c>
      <c r="F257" s="206" t="s">
        <v>171</v>
      </c>
      <c r="G257" s="14"/>
      <c r="H257" s="207">
        <v>11.645</v>
      </c>
      <c r="I257" s="208"/>
      <c r="J257" s="14"/>
      <c r="K257" s="14"/>
      <c r="L257" s="204"/>
      <c r="M257" s="209"/>
      <c r="N257" s="210"/>
      <c r="O257" s="210"/>
      <c r="P257" s="210"/>
      <c r="Q257" s="210"/>
      <c r="R257" s="210"/>
      <c r="S257" s="210"/>
      <c r="T257" s="21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5" t="s">
        <v>159</v>
      </c>
      <c r="AU257" s="205" t="s">
        <v>88</v>
      </c>
      <c r="AV257" s="14" t="s">
        <v>146</v>
      </c>
      <c r="AW257" s="14" t="s">
        <v>35</v>
      </c>
      <c r="AX257" s="14" t="s">
        <v>86</v>
      </c>
      <c r="AY257" s="205" t="s">
        <v>140</v>
      </c>
    </row>
    <row r="258" s="2" customFormat="1" ht="24.15" customHeight="1">
      <c r="A258" s="38"/>
      <c r="B258" s="180"/>
      <c r="C258" s="181" t="s">
        <v>424</v>
      </c>
      <c r="D258" s="181" t="s">
        <v>142</v>
      </c>
      <c r="E258" s="182" t="s">
        <v>294</v>
      </c>
      <c r="F258" s="183" t="s">
        <v>295</v>
      </c>
      <c r="G258" s="184" t="s">
        <v>145</v>
      </c>
      <c r="H258" s="185">
        <v>5378.75</v>
      </c>
      <c r="I258" s="186"/>
      <c r="J258" s="187">
        <f>ROUND(I258*H258,2)</f>
        <v>0</v>
      </c>
      <c r="K258" s="188"/>
      <c r="L258" s="39"/>
      <c r="M258" s="189" t="s">
        <v>1</v>
      </c>
      <c r="N258" s="190" t="s">
        <v>44</v>
      </c>
      <c r="O258" s="77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93" t="s">
        <v>146</v>
      </c>
      <c r="AT258" s="193" t="s">
        <v>142</v>
      </c>
      <c r="AU258" s="193" t="s">
        <v>88</v>
      </c>
      <c r="AY258" s="19" t="s">
        <v>140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9" t="s">
        <v>86</v>
      </c>
      <c r="BK258" s="194">
        <f>ROUND(I258*H258,2)</f>
        <v>0</v>
      </c>
      <c r="BL258" s="19" t="s">
        <v>146</v>
      </c>
      <c r="BM258" s="193" t="s">
        <v>651</v>
      </c>
    </row>
    <row r="259" s="13" customFormat="1">
      <c r="A259" s="13"/>
      <c r="B259" s="195"/>
      <c r="C259" s="13"/>
      <c r="D259" s="196" t="s">
        <v>159</v>
      </c>
      <c r="E259" s="197" t="s">
        <v>1</v>
      </c>
      <c r="F259" s="198" t="s">
        <v>652</v>
      </c>
      <c r="G259" s="13"/>
      <c r="H259" s="199">
        <v>3855</v>
      </c>
      <c r="I259" s="200"/>
      <c r="J259" s="13"/>
      <c r="K259" s="13"/>
      <c r="L259" s="195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7" t="s">
        <v>159</v>
      </c>
      <c r="AU259" s="197" t="s">
        <v>88</v>
      </c>
      <c r="AV259" s="13" t="s">
        <v>88</v>
      </c>
      <c r="AW259" s="13" t="s">
        <v>35</v>
      </c>
      <c r="AX259" s="13" t="s">
        <v>79</v>
      </c>
      <c r="AY259" s="197" t="s">
        <v>140</v>
      </c>
    </row>
    <row r="260" s="13" customFormat="1">
      <c r="A260" s="13"/>
      <c r="B260" s="195"/>
      <c r="C260" s="13"/>
      <c r="D260" s="196" t="s">
        <v>159</v>
      </c>
      <c r="E260" s="197" t="s">
        <v>1</v>
      </c>
      <c r="F260" s="198" t="s">
        <v>653</v>
      </c>
      <c r="G260" s="13"/>
      <c r="H260" s="199">
        <v>615</v>
      </c>
      <c r="I260" s="200"/>
      <c r="J260" s="13"/>
      <c r="K260" s="13"/>
      <c r="L260" s="195"/>
      <c r="M260" s="201"/>
      <c r="N260" s="202"/>
      <c r="O260" s="202"/>
      <c r="P260" s="202"/>
      <c r="Q260" s="202"/>
      <c r="R260" s="202"/>
      <c r="S260" s="202"/>
      <c r="T260" s="20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7" t="s">
        <v>159</v>
      </c>
      <c r="AU260" s="197" t="s">
        <v>88</v>
      </c>
      <c r="AV260" s="13" t="s">
        <v>88</v>
      </c>
      <c r="AW260" s="13" t="s">
        <v>35</v>
      </c>
      <c r="AX260" s="13" t="s">
        <v>79</v>
      </c>
      <c r="AY260" s="197" t="s">
        <v>140</v>
      </c>
    </row>
    <row r="261" s="13" customFormat="1">
      <c r="A261" s="13"/>
      <c r="B261" s="195"/>
      <c r="C261" s="13"/>
      <c r="D261" s="196" t="s">
        <v>159</v>
      </c>
      <c r="E261" s="197" t="s">
        <v>1</v>
      </c>
      <c r="F261" s="198" t="s">
        <v>654</v>
      </c>
      <c r="G261" s="13"/>
      <c r="H261" s="199">
        <v>450.25</v>
      </c>
      <c r="I261" s="200"/>
      <c r="J261" s="13"/>
      <c r="K261" s="13"/>
      <c r="L261" s="195"/>
      <c r="M261" s="201"/>
      <c r="N261" s="202"/>
      <c r="O261" s="202"/>
      <c r="P261" s="202"/>
      <c r="Q261" s="202"/>
      <c r="R261" s="202"/>
      <c r="S261" s="202"/>
      <c r="T261" s="20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7" t="s">
        <v>159</v>
      </c>
      <c r="AU261" s="197" t="s">
        <v>88</v>
      </c>
      <c r="AV261" s="13" t="s">
        <v>88</v>
      </c>
      <c r="AW261" s="13" t="s">
        <v>35</v>
      </c>
      <c r="AX261" s="13" t="s">
        <v>79</v>
      </c>
      <c r="AY261" s="197" t="s">
        <v>140</v>
      </c>
    </row>
    <row r="262" s="13" customFormat="1">
      <c r="A262" s="13"/>
      <c r="B262" s="195"/>
      <c r="C262" s="13"/>
      <c r="D262" s="196" t="s">
        <v>159</v>
      </c>
      <c r="E262" s="197" t="s">
        <v>1</v>
      </c>
      <c r="F262" s="198" t="s">
        <v>655</v>
      </c>
      <c r="G262" s="13"/>
      <c r="H262" s="199">
        <v>270.5</v>
      </c>
      <c r="I262" s="200"/>
      <c r="J262" s="13"/>
      <c r="K262" s="13"/>
      <c r="L262" s="195"/>
      <c r="M262" s="201"/>
      <c r="N262" s="202"/>
      <c r="O262" s="202"/>
      <c r="P262" s="202"/>
      <c r="Q262" s="202"/>
      <c r="R262" s="202"/>
      <c r="S262" s="202"/>
      <c r="T262" s="20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7" t="s">
        <v>159</v>
      </c>
      <c r="AU262" s="197" t="s">
        <v>88</v>
      </c>
      <c r="AV262" s="13" t="s">
        <v>88</v>
      </c>
      <c r="AW262" s="13" t="s">
        <v>35</v>
      </c>
      <c r="AX262" s="13" t="s">
        <v>79</v>
      </c>
      <c r="AY262" s="197" t="s">
        <v>140</v>
      </c>
    </row>
    <row r="263" s="13" customFormat="1">
      <c r="A263" s="13"/>
      <c r="B263" s="195"/>
      <c r="C263" s="13"/>
      <c r="D263" s="196" t="s">
        <v>159</v>
      </c>
      <c r="E263" s="197" t="s">
        <v>1</v>
      </c>
      <c r="F263" s="198" t="s">
        <v>656</v>
      </c>
      <c r="G263" s="13"/>
      <c r="H263" s="199">
        <v>188</v>
      </c>
      <c r="I263" s="200"/>
      <c r="J263" s="13"/>
      <c r="K263" s="13"/>
      <c r="L263" s="195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159</v>
      </c>
      <c r="AU263" s="197" t="s">
        <v>88</v>
      </c>
      <c r="AV263" s="13" t="s">
        <v>88</v>
      </c>
      <c r="AW263" s="13" t="s">
        <v>35</v>
      </c>
      <c r="AX263" s="13" t="s">
        <v>79</v>
      </c>
      <c r="AY263" s="197" t="s">
        <v>140</v>
      </c>
    </row>
    <row r="264" s="14" customFormat="1">
      <c r="A264" s="14"/>
      <c r="B264" s="204"/>
      <c r="C264" s="14"/>
      <c r="D264" s="196" t="s">
        <v>159</v>
      </c>
      <c r="E264" s="205" t="s">
        <v>1</v>
      </c>
      <c r="F264" s="206" t="s">
        <v>171</v>
      </c>
      <c r="G264" s="14"/>
      <c r="H264" s="207">
        <v>5378.75</v>
      </c>
      <c r="I264" s="208"/>
      <c r="J264" s="14"/>
      <c r="K264" s="14"/>
      <c r="L264" s="204"/>
      <c r="M264" s="209"/>
      <c r="N264" s="210"/>
      <c r="O264" s="210"/>
      <c r="P264" s="210"/>
      <c r="Q264" s="210"/>
      <c r="R264" s="210"/>
      <c r="S264" s="210"/>
      <c r="T264" s="21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5" t="s">
        <v>159</v>
      </c>
      <c r="AU264" s="205" t="s">
        <v>88</v>
      </c>
      <c r="AV264" s="14" t="s">
        <v>146</v>
      </c>
      <c r="AW264" s="14" t="s">
        <v>35</v>
      </c>
      <c r="AX264" s="14" t="s">
        <v>86</v>
      </c>
      <c r="AY264" s="205" t="s">
        <v>140</v>
      </c>
    </row>
    <row r="265" s="2" customFormat="1" ht="24.15" customHeight="1">
      <c r="A265" s="38"/>
      <c r="B265" s="180"/>
      <c r="C265" s="181" t="s">
        <v>430</v>
      </c>
      <c r="D265" s="181" t="s">
        <v>142</v>
      </c>
      <c r="E265" s="182" t="s">
        <v>301</v>
      </c>
      <c r="F265" s="183" t="s">
        <v>302</v>
      </c>
      <c r="G265" s="184" t="s">
        <v>145</v>
      </c>
      <c r="H265" s="185">
        <v>5378.75</v>
      </c>
      <c r="I265" s="186"/>
      <c r="J265" s="187">
        <f>ROUND(I265*H265,2)</f>
        <v>0</v>
      </c>
      <c r="K265" s="188"/>
      <c r="L265" s="39"/>
      <c r="M265" s="189" t="s">
        <v>1</v>
      </c>
      <c r="N265" s="190" t="s">
        <v>44</v>
      </c>
      <c r="O265" s="77"/>
      <c r="P265" s="191">
        <f>O265*H265</f>
        <v>0</v>
      </c>
      <c r="Q265" s="191">
        <v>0</v>
      </c>
      <c r="R265" s="191">
        <f>Q265*H265</f>
        <v>0</v>
      </c>
      <c r="S265" s="191">
        <v>0</v>
      </c>
      <c r="T265" s="19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3" t="s">
        <v>146</v>
      </c>
      <c r="AT265" s="193" t="s">
        <v>142</v>
      </c>
      <c r="AU265" s="193" t="s">
        <v>88</v>
      </c>
      <c r="AY265" s="19" t="s">
        <v>140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19" t="s">
        <v>86</v>
      </c>
      <c r="BK265" s="194">
        <f>ROUND(I265*H265,2)</f>
        <v>0</v>
      </c>
      <c r="BL265" s="19" t="s">
        <v>146</v>
      </c>
      <c r="BM265" s="193" t="s">
        <v>657</v>
      </c>
    </row>
    <row r="266" s="13" customFormat="1">
      <c r="A266" s="13"/>
      <c r="B266" s="195"/>
      <c r="C266" s="13"/>
      <c r="D266" s="196" t="s">
        <v>159</v>
      </c>
      <c r="E266" s="197" t="s">
        <v>1</v>
      </c>
      <c r="F266" s="198" t="s">
        <v>652</v>
      </c>
      <c r="G266" s="13"/>
      <c r="H266" s="199">
        <v>3855</v>
      </c>
      <c r="I266" s="200"/>
      <c r="J266" s="13"/>
      <c r="K266" s="13"/>
      <c r="L266" s="195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7" t="s">
        <v>159</v>
      </c>
      <c r="AU266" s="197" t="s">
        <v>88</v>
      </c>
      <c r="AV266" s="13" t="s">
        <v>88</v>
      </c>
      <c r="AW266" s="13" t="s">
        <v>35</v>
      </c>
      <c r="AX266" s="13" t="s">
        <v>79</v>
      </c>
      <c r="AY266" s="197" t="s">
        <v>140</v>
      </c>
    </row>
    <row r="267" s="13" customFormat="1">
      <c r="A267" s="13"/>
      <c r="B267" s="195"/>
      <c r="C267" s="13"/>
      <c r="D267" s="196" t="s">
        <v>159</v>
      </c>
      <c r="E267" s="197" t="s">
        <v>1</v>
      </c>
      <c r="F267" s="198" t="s">
        <v>653</v>
      </c>
      <c r="G267" s="13"/>
      <c r="H267" s="199">
        <v>615</v>
      </c>
      <c r="I267" s="200"/>
      <c r="J267" s="13"/>
      <c r="K267" s="13"/>
      <c r="L267" s="195"/>
      <c r="M267" s="201"/>
      <c r="N267" s="202"/>
      <c r="O267" s="202"/>
      <c r="P267" s="202"/>
      <c r="Q267" s="202"/>
      <c r="R267" s="202"/>
      <c r="S267" s="202"/>
      <c r="T267" s="20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7" t="s">
        <v>159</v>
      </c>
      <c r="AU267" s="197" t="s">
        <v>88</v>
      </c>
      <c r="AV267" s="13" t="s">
        <v>88</v>
      </c>
      <c r="AW267" s="13" t="s">
        <v>35</v>
      </c>
      <c r="AX267" s="13" t="s">
        <v>79</v>
      </c>
      <c r="AY267" s="197" t="s">
        <v>140</v>
      </c>
    </row>
    <row r="268" s="13" customFormat="1">
      <c r="A268" s="13"/>
      <c r="B268" s="195"/>
      <c r="C268" s="13"/>
      <c r="D268" s="196" t="s">
        <v>159</v>
      </c>
      <c r="E268" s="197" t="s">
        <v>1</v>
      </c>
      <c r="F268" s="198" t="s">
        <v>654</v>
      </c>
      <c r="G268" s="13"/>
      <c r="H268" s="199">
        <v>450.25</v>
      </c>
      <c r="I268" s="200"/>
      <c r="J268" s="13"/>
      <c r="K268" s="13"/>
      <c r="L268" s="195"/>
      <c r="M268" s="201"/>
      <c r="N268" s="202"/>
      <c r="O268" s="202"/>
      <c r="P268" s="202"/>
      <c r="Q268" s="202"/>
      <c r="R268" s="202"/>
      <c r="S268" s="202"/>
      <c r="T268" s="20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7" t="s">
        <v>159</v>
      </c>
      <c r="AU268" s="197" t="s">
        <v>88</v>
      </c>
      <c r="AV268" s="13" t="s">
        <v>88</v>
      </c>
      <c r="AW268" s="13" t="s">
        <v>35</v>
      </c>
      <c r="AX268" s="13" t="s">
        <v>79</v>
      </c>
      <c r="AY268" s="197" t="s">
        <v>140</v>
      </c>
    </row>
    <row r="269" s="13" customFormat="1">
      <c r="A269" s="13"/>
      <c r="B269" s="195"/>
      <c r="C269" s="13"/>
      <c r="D269" s="196" t="s">
        <v>159</v>
      </c>
      <c r="E269" s="197" t="s">
        <v>1</v>
      </c>
      <c r="F269" s="198" t="s">
        <v>655</v>
      </c>
      <c r="G269" s="13"/>
      <c r="H269" s="199">
        <v>270.5</v>
      </c>
      <c r="I269" s="200"/>
      <c r="J269" s="13"/>
      <c r="K269" s="13"/>
      <c r="L269" s="195"/>
      <c r="M269" s="201"/>
      <c r="N269" s="202"/>
      <c r="O269" s="202"/>
      <c r="P269" s="202"/>
      <c r="Q269" s="202"/>
      <c r="R269" s="202"/>
      <c r="S269" s="202"/>
      <c r="T269" s="20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7" t="s">
        <v>159</v>
      </c>
      <c r="AU269" s="197" t="s">
        <v>88</v>
      </c>
      <c r="AV269" s="13" t="s">
        <v>88</v>
      </c>
      <c r="AW269" s="13" t="s">
        <v>35</v>
      </c>
      <c r="AX269" s="13" t="s">
        <v>79</v>
      </c>
      <c r="AY269" s="197" t="s">
        <v>140</v>
      </c>
    </row>
    <row r="270" s="13" customFormat="1">
      <c r="A270" s="13"/>
      <c r="B270" s="195"/>
      <c r="C270" s="13"/>
      <c r="D270" s="196" t="s">
        <v>159</v>
      </c>
      <c r="E270" s="197" t="s">
        <v>1</v>
      </c>
      <c r="F270" s="198" t="s">
        <v>656</v>
      </c>
      <c r="G270" s="13"/>
      <c r="H270" s="199">
        <v>188</v>
      </c>
      <c r="I270" s="200"/>
      <c r="J270" s="13"/>
      <c r="K270" s="13"/>
      <c r="L270" s="195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159</v>
      </c>
      <c r="AU270" s="197" t="s">
        <v>88</v>
      </c>
      <c r="AV270" s="13" t="s">
        <v>88</v>
      </c>
      <c r="AW270" s="13" t="s">
        <v>35</v>
      </c>
      <c r="AX270" s="13" t="s">
        <v>79</v>
      </c>
      <c r="AY270" s="197" t="s">
        <v>140</v>
      </c>
    </row>
    <row r="271" s="14" customFormat="1">
      <c r="A271" s="14"/>
      <c r="B271" s="204"/>
      <c r="C271" s="14"/>
      <c r="D271" s="196" t="s">
        <v>159</v>
      </c>
      <c r="E271" s="205" t="s">
        <v>1</v>
      </c>
      <c r="F271" s="206" t="s">
        <v>171</v>
      </c>
      <c r="G271" s="14"/>
      <c r="H271" s="207">
        <v>5378.75</v>
      </c>
      <c r="I271" s="208"/>
      <c r="J271" s="14"/>
      <c r="K271" s="14"/>
      <c r="L271" s="204"/>
      <c r="M271" s="209"/>
      <c r="N271" s="210"/>
      <c r="O271" s="210"/>
      <c r="P271" s="210"/>
      <c r="Q271" s="210"/>
      <c r="R271" s="210"/>
      <c r="S271" s="210"/>
      <c r="T271" s="21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5" t="s">
        <v>159</v>
      </c>
      <c r="AU271" s="205" t="s">
        <v>88</v>
      </c>
      <c r="AV271" s="14" t="s">
        <v>146</v>
      </c>
      <c r="AW271" s="14" t="s">
        <v>35</v>
      </c>
      <c r="AX271" s="14" t="s">
        <v>86</v>
      </c>
      <c r="AY271" s="205" t="s">
        <v>140</v>
      </c>
    </row>
    <row r="272" s="2" customFormat="1" ht="33" customHeight="1">
      <c r="A272" s="38"/>
      <c r="B272" s="180"/>
      <c r="C272" s="181" t="s">
        <v>435</v>
      </c>
      <c r="D272" s="181" t="s">
        <v>142</v>
      </c>
      <c r="E272" s="182" t="s">
        <v>658</v>
      </c>
      <c r="F272" s="183" t="s">
        <v>659</v>
      </c>
      <c r="G272" s="184" t="s">
        <v>150</v>
      </c>
      <c r="H272" s="185">
        <v>18</v>
      </c>
      <c r="I272" s="186"/>
      <c r="J272" s="187">
        <f>ROUND(I272*H272,2)</f>
        <v>0</v>
      </c>
      <c r="K272" s="188"/>
      <c r="L272" s="39"/>
      <c r="M272" s="189" t="s">
        <v>1</v>
      </c>
      <c r="N272" s="190" t="s">
        <v>44</v>
      </c>
      <c r="O272" s="77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3" t="s">
        <v>146</v>
      </c>
      <c r="AT272" s="193" t="s">
        <v>142</v>
      </c>
      <c r="AU272" s="193" t="s">
        <v>88</v>
      </c>
      <c r="AY272" s="19" t="s">
        <v>140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9" t="s">
        <v>86</v>
      </c>
      <c r="BK272" s="194">
        <f>ROUND(I272*H272,2)</f>
        <v>0</v>
      </c>
      <c r="BL272" s="19" t="s">
        <v>146</v>
      </c>
      <c r="BM272" s="193" t="s">
        <v>660</v>
      </c>
    </row>
    <row r="273" s="13" customFormat="1">
      <c r="A273" s="13"/>
      <c r="B273" s="195"/>
      <c r="C273" s="13"/>
      <c r="D273" s="196" t="s">
        <v>159</v>
      </c>
      <c r="E273" s="197" t="s">
        <v>1</v>
      </c>
      <c r="F273" s="198" t="s">
        <v>661</v>
      </c>
      <c r="G273" s="13"/>
      <c r="H273" s="199">
        <v>18</v>
      </c>
      <c r="I273" s="200"/>
      <c r="J273" s="13"/>
      <c r="K273" s="13"/>
      <c r="L273" s="195"/>
      <c r="M273" s="201"/>
      <c r="N273" s="202"/>
      <c r="O273" s="202"/>
      <c r="P273" s="202"/>
      <c r="Q273" s="202"/>
      <c r="R273" s="202"/>
      <c r="S273" s="202"/>
      <c r="T273" s="20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7" t="s">
        <v>159</v>
      </c>
      <c r="AU273" s="197" t="s">
        <v>88</v>
      </c>
      <c r="AV273" s="13" t="s">
        <v>88</v>
      </c>
      <c r="AW273" s="13" t="s">
        <v>35</v>
      </c>
      <c r="AX273" s="13" t="s">
        <v>86</v>
      </c>
      <c r="AY273" s="197" t="s">
        <v>140</v>
      </c>
    </row>
    <row r="274" s="2" customFormat="1" ht="24.15" customHeight="1">
      <c r="A274" s="38"/>
      <c r="B274" s="180"/>
      <c r="C274" s="181" t="s">
        <v>439</v>
      </c>
      <c r="D274" s="181" t="s">
        <v>142</v>
      </c>
      <c r="E274" s="182" t="s">
        <v>662</v>
      </c>
      <c r="F274" s="183" t="s">
        <v>663</v>
      </c>
      <c r="G274" s="184" t="s">
        <v>150</v>
      </c>
      <c r="H274" s="185">
        <v>18</v>
      </c>
      <c r="I274" s="186"/>
      <c r="J274" s="187">
        <f>ROUND(I274*H274,2)</f>
        <v>0</v>
      </c>
      <c r="K274" s="188"/>
      <c r="L274" s="39"/>
      <c r="M274" s="189" t="s">
        <v>1</v>
      </c>
      <c r="N274" s="190" t="s">
        <v>44</v>
      </c>
      <c r="O274" s="77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3" t="s">
        <v>146</v>
      </c>
      <c r="AT274" s="193" t="s">
        <v>142</v>
      </c>
      <c r="AU274" s="193" t="s">
        <v>88</v>
      </c>
      <c r="AY274" s="19" t="s">
        <v>140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9" t="s">
        <v>86</v>
      </c>
      <c r="BK274" s="194">
        <f>ROUND(I274*H274,2)</f>
        <v>0</v>
      </c>
      <c r="BL274" s="19" t="s">
        <v>146</v>
      </c>
      <c r="BM274" s="193" t="s">
        <v>664</v>
      </c>
    </row>
    <row r="275" s="13" customFormat="1">
      <c r="A275" s="13"/>
      <c r="B275" s="195"/>
      <c r="C275" s="13"/>
      <c r="D275" s="196" t="s">
        <v>159</v>
      </c>
      <c r="E275" s="197" t="s">
        <v>1</v>
      </c>
      <c r="F275" s="198" t="s">
        <v>661</v>
      </c>
      <c r="G275" s="13"/>
      <c r="H275" s="199">
        <v>18</v>
      </c>
      <c r="I275" s="200"/>
      <c r="J275" s="13"/>
      <c r="K275" s="13"/>
      <c r="L275" s="195"/>
      <c r="M275" s="201"/>
      <c r="N275" s="202"/>
      <c r="O275" s="202"/>
      <c r="P275" s="202"/>
      <c r="Q275" s="202"/>
      <c r="R275" s="202"/>
      <c r="S275" s="202"/>
      <c r="T275" s="20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7" t="s">
        <v>159</v>
      </c>
      <c r="AU275" s="197" t="s">
        <v>88</v>
      </c>
      <c r="AV275" s="13" t="s">
        <v>88</v>
      </c>
      <c r="AW275" s="13" t="s">
        <v>35</v>
      </c>
      <c r="AX275" s="13" t="s">
        <v>86</v>
      </c>
      <c r="AY275" s="197" t="s">
        <v>140</v>
      </c>
    </row>
    <row r="276" s="2" customFormat="1" ht="16.5" customHeight="1">
      <c r="A276" s="38"/>
      <c r="B276" s="180"/>
      <c r="C276" s="231" t="s">
        <v>444</v>
      </c>
      <c r="D276" s="231" t="s">
        <v>402</v>
      </c>
      <c r="E276" s="232" t="s">
        <v>665</v>
      </c>
      <c r="F276" s="233" t="s">
        <v>666</v>
      </c>
      <c r="G276" s="234" t="s">
        <v>150</v>
      </c>
      <c r="H276" s="235">
        <v>18</v>
      </c>
      <c r="I276" s="236"/>
      <c r="J276" s="237">
        <f>ROUND(I276*H276,2)</f>
        <v>0</v>
      </c>
      <c r="K276" s="238"/>
      <c r="L276" s="239"/>
      <c r="M276" s="240" t="s">
        <v>1</v>
      </c>
      <c r="N276" s="241" t="s">
        <v>44</v>
      </c>
      <c r="O276" s="77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3" t="s">
        <v>181</v>
      </c>
      <c r="AT276" s="193" t="s">
        <v>402</v>
      </c>
      <c r="AU276" s="193" t="s">
        <v>88</v>
      </c>
      <c r="AY276" s="19" t="s">
        <v>140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9" t="s">
        <v>86</v>
      </c>
      <c r="BK276" s="194">
        <f>ROUND(I276*H276,2)</f>
        <v>0</v>
      </c>
      <c r="BL276" s="19" t="s">
        <v>146</v>
      </c>
      <c r="BM276" s="193" t="s">
        <v>667</v>
      </c>
    </row>
    <row r="277" s="2" customFormat="1" ht="24.15" customHeight="1">
      <c r="A277" s="38"/>
      <c r="B277" s="180"/>
      <c r="C277" s="181" t="s">
        <v>449</v>
      </c>
      <c r="D277" s="181" t="s">
        <v>142</v>
      </c>
      <c r="E277" s="182" t="s">
        <v>668</v>
      </c>
      <c r="F277" s="183" t="s">
        <v>669</v>
      </c>
      <c r="G277" s="184" t="s">
        <v>150</v>
      </c>
      <c r="H277" s="185">
        <v>54</v>
      </c>
      <c r="I277" s="186"/>
      <c r="J277" s="187">
        <f>ROUND(I277*H277,2)</f>
        <v>0</v>
      </c>
      <c r="K277" s="188"/>
      <c r="L277" s="39"/>
      <c r="M277" s="189" t="s">
        <v>1</v>
      </c>
      <c r="N277" s="190" t="s">
        <v>44</v>
      </c>
      <c r="O277" s="77"/>
      <c r="P277" s="191">
        <f>O277*H277</f>
        <v>0</v>
      </c>
      <c r="Q277" s="191">
        <v>5.0000000000000002E-05</v>
      </c>
      <c r="R277" s="191">
        <f>Q277*H277</f>
        <v>0.0027000000000000001</v>
      </c>
      <c r="S277" s="191">
        <v>0</v>
      </c>
      <c r="T277" s="19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93" t="s">
        <v>146</v>
      </c>
      <c r="AT277" s="193" t="s">
        <v>142</v>
      </c>
      <c r="AU277" s="193" t="s">
        <v>88</v>
      </c>
      <c r="AY277" s="19" t="s">
        <v>140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19" t="s">
        <v>86</v>
      </c>
      <c r="BK277" s="194">
        <f>ROUND(I277*H277,2)</f>
        <v>0</v>
      </c>
      <c r="BL277" s="19" t="s">
        <v>146</v>
      </c>
      <c r="BM277" s="193" t="s">
        <v>670</v>
      </c>
    </row>
    <row r="278" s="13" customFormat="1">
      <c r="A278" s="13"/>
      <c r="B278" s="195"/>
      <c r="C278" s="13"/>
      <c r="D278" s="196" t="s">
        <v>159</v>
      </c>
      <c r="E278" s="197" t="s">
        <v>1</v>
      </c>
      <c r="F278" s="198" t="s">
        <v>671</v>
      </c>
      <c r="G278" s="13"/>
      <c r="H278" s="199">
        <v>54</v>
      </c>
      <c r="I278" s="200"/>
      <c r="J278" s="13"/>
      <c r="K278" s="13"/>
      <c r="L278" s="195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7" t="s">
        <v>159</v>
      </c>
      <c r="AU278" s="197" t="s">
        <v>88</v>
      </c>
      <c r="AV278" s="13" t="s">
        <v>88</v>
      </c>
      <c r="AW278" s="13" t="s">
        <v>35</v>
      </c>
      <c r="AX278" s="13" t="s">
        <v>86</v>
      </c>
      <c r="AY278" s="197" t="s">
        <v>140</v>
      </c>
    </row>
    <row r="279" s="2" customFormat="1" ht="21.75" customHeight="1">
      <c r="A279" s="38"/>
      <c r="B279" s="180"/>
      <c r="C279" s="231" t="s">
        <v>454</v>
      </c>
      <c r="D279" s="231" t="s">
        <v>402</v>
      </c>
      <c r="E279" s="232" t="s">
        <v>672</v>
      </c>
      <c r="F279" s="233" t="s">
        <v>673</v>
      </c>
      <c r="G279" s="234" t="s">
        <v>150</v>
      </c>
      <c r="H279" s="235">
        <v>54</v>
      </c>
      <c r="I279" s="236"/>
      <c r="J279" s="237">
        <f>ROUND(I279*H279,2)</f>
        <v>0</v>
      </c>
      <c r="K279" s="238"/>
      <c r="L279" s="239"/>
      <c r="M279" s="240" t="s">
        <v>1</v>
      </c>
      <c r="N279" s="241" t="s">
        <v>44</v>
      </c>
      <c r="O279" s="77"/>
      <c r="P279" s="191">
        <f>O279*H279</f>
        <v>0</v>
      </c>
      <c r="Q279" s="191">
        <v>0.0047200000000000002</v>
      </c>
      <c r="R279" s="191">
        <f>Q279*H279</f>
        <v>0.25488</v>
      </c>
      <c r="S279" s="191">
        <v>0</v>
      </c>
      <c r="T279" s="19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3" t="s">
        <v>181</v>
      </c>
      <c r="AT279" s="193" t="s">
        <v>402</v>
      </c>
      <c r="AU279" s="193" t="s">
        <v>88</v>
      </c>
      <c r="AY279" s="19" t="s">
        <v>140</v>
      </c>
      <c r="BE279" s="194">
        <f>IF(N279="základní",J279,0)</f>
        <v>0</v>
      </c>
      <c r="BF279" s="194">
        <f>IF(N279="snížená",J279,0)</f>
        <v>0</v>
      </c>
      <c r="BG279" s="194">
        <f>IF(N279="zákl. přenesená",J279,0)</f>
        <v>0</v>
      </c>
      <c r="BH279" s="194">
        <f>IF(N279="sníž. přenesená",J279,0)</f>
        <v>0</v>
      </c>
      <c r="BI279" s="194">
        <f>IF(N279="nulová",J279,0)</f>
        <v>0</v>
      </c>
      <c r="BJ279" s="19" t="s">
        <v>86</v>
      </c>
      <c r="BK279" s="194">
        <f>ROUND(I279*H279,2)</f>
        <v>0</v>
      </c>
      <c r="BL279" s="19" t="s">
        <v>146</v>
      </c>
      <c r="BM279" s="193" t="s">
        <v>674</v>
      </c>
    </row>
    <row r="280" s="2" customFormat="1" ht="24.15" customHeight="1">
      <c r="A280" s="38"/>
      <c r="B280" s="180"/>
      <c r="C280" s="181" t="s">
        <v>459</v>
      </c>
      <c r="D280" s="181" t="s">
        <v>142</v>
      </c>
      <c r="E280" s="182" t="s">
        <v>675</v>
      </c>
      <c r="F280" s="183" t="s">
        <v>676</v>
      </c>
      <c r="G280" s="184" t="s">
        <v>150</v>
      </c>
      <c r="H280" s="185">
        <v>18</v>
      </c>
      <c r="I280" s="186"/>
      <c r="J280" s="187">
        <f>ROUND(I280*H280,2)</f>
        <v>0</v>
      </c>
      <c r="K280" s="188"/>
      <c r="L280" s="39"/>
      <c r="M280" s="189" t="s">
        <v>1</v>
      </c>
      <c r="N280" s="190" t="s">
        <v>44</v>
      </c>
      <c r="O280" s="77"/>
      <c r="P280" s="191">
        <f>O280*H280</f>
        <v>0</v>
      </c>
      <c r="Q280" s="191">
        <v>0.0020799999999999998</v>
      </c>
      <c r="R280" s="191">
        <f>Q280*H280</f>
        <v>0.037439999999999994</v>
      </c>
      <c r="S280" s="191">
        <v>0</v>
      </c>
      <c r="T280" s="19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93" t="s">
        <v>146</v>
      </c>
      <c r="AT280" s="193" t="s">
        <v>142</v>
      </c>
      <c r="AU280" s="193" t="s">
        <v>88</v>
      </c>
      <c r="AY280" s="19" t="s">
        <v>140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9" t="s">
        <v>86</v>
      </c>
      <c r="BK280" s="194">
        <f>ROUND(I280*H280,2)</f>
        <v>0</v>
      </c>
      <c r="BL280" s="19" t="s">
        <v>146</v>
      </c>
      <c r="BM280" s="193" t="s">
        <v>677</v>
      </c>
    </row>
    <row r="281" s="2" customFormat="1" ht="24.15" customHeight="1">
      <c r="A281" s="38"/>
      <c r="B281" s="180"/>
      <c r="C281" s="181" t="s">
        <v>464</v>
      </c>
      <c r="D281" s="181" t="s">
        <v>142</v>
      </c>
      <c r="E281" s="182" t="s">
        <v>678</v>
      </c>
      <c r="F281" s="183" t="s">
        <v>679</v>
      </c>
      <c r="G281" s="184" t="s">
        <v>150</v>
      </c>
      <c r="H281" s="185">
        <v>3</v>
      </c>
      <c r="I281" s="186"/>
      <c r="J281" s="187">
        <f>ROUND(I281*H281,2)</f>
        <v>0</v>
      </c>
      <c r="K281" s="188"/>
      <c r="L281" s="39"/>
      <c r="M281" s="189" t="s">
        <v>1</v>
      </c>
      <c r="N281" s="190" t="s">
        <v>44</v>
      </c>
      <c r="O281" s="77"/>
      <c r="P281" s="191">
        <f>O281*H281</f>
        <v>0</v>
      </c>
      <c r="Q281" s="191">
        <v>0</v>
      </c>
      <c r="R281" s="191">
        <f>Q281*H281</f>
        <v>0</v>
      </c>
      <c r="S281" s="191">
        <v>0</v>
      </c>
      <c r="T281" s="19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3" t="s">
        <v>146</v>
      </c>
      <c r="AT281" s="193" t="s">
        <v>142</v>
      </c>
      <c r="AU281" s="193" t="s">
        <v>88</v>
      </c>
      <c r="AY281" s="19" t="s">
        <v>140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19" t="s">
        <v>86</v>
      </c>
      <c r="BK281" s="194">
        <f>ROUND(I281*H281,2)</f>
        <v>0</v>
      </c>
      <c r="BL281" s="19" t="s">
        <v>146</v>
      </c>
      <c r="BM281" s="193" t="s">
        <v>680</v>
      </c>
    </row>
    <row r="282" s="2" customFormat="1" ht="16.5" customHeight="1">
      <c r="A282" s="38"/>
      <c r="B282" s="180"/>
      <c r="C282" s="181" t="s">
        <v>469</v>
      </c>
      <c r="D282" s="181" t="s">
        <v>142</v>
      </c>
      <c r="E282" s="182" t="s">
        <v>681</v>
      </c>
      <c r="F282" s="183" t="s">
        <v>682</v>
      </c>
      <c r="G282" s="184" t="s">
        <v>150</v>
      </c>
      <c r="H282" s="185">
        <v>3</v>
      </c>
      <c r="I282" s="186"/>
      <c r="J282" s="187">
        <f>ROUND(I282*H282,2)</f>
        <v>0</v>
      </c>
      <c r="K282" s="188"/>
      <c r="L282" s="39"/>
      <c r="M282" s="189" t="s">
        <v>1</v>
      </c>
      <c r="N282" s="190" t="s">
        <v>44</v>
      </c>
      <c r="O282" s="77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93" t="s">
        <v>146</v>
      </c>
      <c r="AT282" s="193" t="s">
        <v>142</v>
      </c>
      <c r="AU282" s="193" t="s">
        <v>88</v>
      </c>
      <c r="AY282" s="19" t="s">
        <v>140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9" t="s">
        <v>86</v>
      </c>
      <c r="BK282" s="194">
        <f>ROUND(I282*H282,2)</f>
        <v>0</v>
      </c>
      <c r="BL282" s="19" t="s">
        <v>146</v>
      </c>
      <c r="BM282" s="193" t="s">
        <v>683</v>
      </c>
    </row>
    <row r="283" s="2" customFormat="1" ht="24.15" customHeight="1">
      <c r="A283" s="38"/>
      <c r="B283" s="180"/>
      <c r="C283" s="181" t="s">
        <v>474</v>
      </c>
      <c r="D283" s="181" t="s">
        <v>142</v>
      </c>
      <c r="E283" s="182" t="s">
        <v>684</v>
      </c>
      <c r="F283" s="183" t="s">
        <v>685</v>
      </c>
      <c r="G283" s="184" t="s">
        <v>150</v>
      </c>
      <c r="H283" s="185">
        <v>3</v>
      </c>
      <c r="I283" s="186"/>
      <c r="J283" s="187">
        <f>ROUND(I283*H283,2)</f>
        <v>0</v>
      </c>
      <c r="K283" s="188"/>
      <c r="L283" s="39"/>
      <c r="M283" s="189" t="s">
        <v>1</v>
      </c>
      <c r="N283" s="190" t="s">
        <v>44</v>
      </c>
      <c r="O283" s="77"/>
      <c r="P283" s="191">
        <f>O283*H283</f>
        <v>0</v>
      </c>
      <c r="Q283" s="191">
        <v>0</v>
      </c>
      <c r="R283" s="191">
        <f>Q283*H283</f>
        <v>0</v>
      </c>
      <c r="S283" s="191">
        <v>0</v>
      </c>
      <c r="T283" s="19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3" t="s">
        <v>146</v>
      </c>
      <c r="AT283" s="193" t="s">
        <v>142</v>
      </c>
      <c r="AU283" s="193" t="s">
        <v>88</v>
      </c>
      <c r="AY283" s="19" t="s">
        <v>140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19" t="s">
        <v>86</v>
      </c>
      <c r="BK283" s="194">
        <f>ROUND(I283*H283,2)</f>
        <v>0</v>
      </c>
      <c r="BL283" s="19" t="s">
        <v>146</v>
      </c>
      <c r="BM283" s="193" t="s">
        <v>686</v>
      </c>
    </row>
    <row r="284" s="2" customFormat="1" ht="24.15" customHeight="1">
      <c r="A284" s="38"/>
      <c r="B284" s="180"/>
      <c r="C284" s="181" t="s">
        <v>480</v>
      </c>
      <c r="D284" s="181" t="s">
        <v>142</v>
      </c>
      <c r="E284" s="182" t="s">
        <v>687</v>
      </c>
      <c r="F284" s="183" t="s">
        <v>688</v>
      </c>
      <c r="G284" s="184" t="s">
        <v>150</v>
      </c>
      <c r="H284" s="185">
        <v>3</v>
      </c>
      <c r="I284" s="186"/>
      <c r="J284" s="187">
        <f>ROUND(I284*H284,2)</f>
        <v>0</v>
      </c>
      <c r="K284" s="188"/>
      <c r="L284" s="39"/>
      <c r="M284" s="189" t="s">
        <v>1</v>
      </c>
      <c r="N284" s="190" t="s">
        <v>44</v>
      </c>
      <c r="O284" s="77"/>
      <c r="P284" s="191">
        <f>O284*H284</f>
        <v>0</v>
      </c>
      <c r="Q284" s="191">
        <v>0</v>
      </c>
      <c r="R284" s="191">
        <f>Q284*H284</f>
        <v>0</v>
      </c>
      <c r="S284" s="191">
        <v>0</v>
      </c>
      <c r="T284" s="19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93" t="s">
        <v>146</v>
      </c>
      <c r="AT284" s="193" t="s">
        <v>142</v>
      </c>
      <c r="AU284" s="193" t="s">
        <v>88</v>
      </c>
      <c r="AY284" s="19" t="s">
        <v>140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9" t="s">
        <v>86</v>
      </c>
      <c r="BK284" s="194">
        <f>ROUND(I284*H284,2)</f>
        <v>0</v>
      </c>
      <c r="BL284" s="19" t="s">
        <v>146</v>
      </c>
      <c r="BM284" s="193" t="s">
        <v>689</v>
      </c>
    </row>
    <row r="285" s="2" customFormat="1" ht="24.15" customHeight="1">
      <c r="A285" s="38"/>
      <c r="B285" s="180"/>
      <c r="C285" s="181" t="s">
        <v>484</v>
      </c>
      <c r="D285" s="181" t="s">
        <v>142</v>
      </c>
      <c r="E285" s="182" t="s">
        <v>690</v>
      </c>
      <c r="F285" s="183" t="s">
        <v>691</v>
      </c>
      <c r="G285" s="184" t="s">
        <v>150</v>
      </c>
      <c r="H285" s="185">
        <v>3</v>
      </c>
      <c r="I285" s="186"/>
      <c r="J285" s="187">
        <f>ROUND(I285*H285,2)</f>
        <v>0</v>
      </c>
      <c r="K285" s="188"/>
      <c r="L285" s="39"/>
      <c r="M285" s="189" t="s">
        <v>1</v>
      </c>
      <c r="N285" s="190" t="s">
        <v>44</v>
      </c>
      <c r="O285" s="77"/>
      <c r="P285" s="191">
        <f>O285*H285</f>
        <v>0</v>
      </c>
      <c r="Q285" s="191">
        <v>0</v>
      </c>
      <c r="R285" s="191">
        <f>Q285*H285</f>
        <v>0</v>
      </c>
      <c r="S285" s="191">
        <v>0</v>
      </c>
      <c r="T285" s="19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3" t="s">
        <v>146</v>
      </c>
      <c r="AT285" s="193" t="s">
        <v>142</v>
      </c>
      <c r="AU285" s="193" t="s">
        <v>88</v>
      </c>
      <c r="AY285" s="19" t="s">
        <v>140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19" t="s">
        <v>86</v>
      </c>
      <c r="BK285" s="194">
        <f>ROUND(I285*H285,2)</f>
        <v>0</v>
      </c>
      <c r="BL285" s="19" t="s">
        <v>146</v>
      </c>
      <c r="BM285" s="193" t="s">
        <v>692</v>
      </c>
    </row>
    <row r="286" s="2" customFormat="1" ht="33" customHeight="1">
      <c r="A286" s="38"/>
      <c r="B286" s="180"/>
      <c r="C286" s="181" t="s">
        <v>489</v>
      </c>
      <c r="D286" s="181" t="s">
        <v>142</v>
      </c>
      <c r="E286" s="182" t="s">
        <v>693</v>
      </c>
      <c r="F286" s="183" t="s">
        <v>694</v>
      </c>
      <c r="G286" s="184" t="s">
        <v>150</v>
      </c>
      <c r="H286" s="185">
        <v>3</v>
      </c>
      <c r="I286" s="186"/>
      <c r="J286" s="187">
        <f>ROUND(I286*H286,2)</f>
        <v>0</v>
      </c>
      <c r="K286" s="188"/>
      <c r="L286" s="39"/>
      <c r="M286" s="189" t="s">
        <v>1</v>
      </c>
      <c r="N286" s="190" t="s">
        <v>44</v>
      </c>
      <c r="O286" s="77"/>
      <c r="P286" s="191">
        <f>O286*H286</f>
        <v>0</v>
      </c>
      <c r="Q286" s="191">
        <v>0</v>
      </c>
      <c r="R286" s="191">
        <f>Q286*H286</f>
        <v>0</v>
      </c>
      <c r="S286" s="191">
        <v>0</v>
      </c>
      <c r="T286" s="19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93" t="s">
        <v>146</v>
      </c>
      <c r="AT286" s="193" t="s">
        <v>142</v>
      </c>
      <c r="AU286" s="193" t="s">
        <v>88</v>
      </c>
      <c r="AY286" s="19" t="s">
        <v>140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9" t="s">
        <v>86</v>
      </c>
      <c r="BK286" s="194">
        <f>ROUND(I286*H286,2)</f>
        <v>0</v>
      </c>
      <c r="BL286" s="19" t="s">
        <v>146</v>
      </c>
      <c r="BM286" s="193" t="s">
        <v>695</v>
      </c>
    </row>
    <row r="287" s="2" customFormat="1" ht="33" customHeight="1">
      <c r="A287" s="38"/>
      <c r="B287" s="180"/>
      <c r="C287" s="181" t="s">
        <v>494</v>
      </c>
      <c r="D287" s="181" t="s">
        <v>142</v>
      </c>
      <c r="E287" s="182" t="s">
        <v>696</v>
      </c>
      <c r="F287" s="183" t="s">
        <v>697</v>
      </c>
      <c r="G287" s="184" t="s">
        <v>150</v>
      </c>
      <c r="H287" s="185">
        <v>3</v>
      </c>
      <c r="I287" s="186"/>
      <c r="J287" s="187">
        <f>ROUND(I287*H287,2)</f>
        <v>0</v>
      </c>
      <c r="K287" s="188"/>
      <c r="L287" s="39"/>
      <c r="M287" s="189" t="s">
        <v>1</v>
      </c>
      <c r="N287" s="190" t="s">
        <v>44</v>
      </c>
      <c r="O287" s="77"/>
      <c r="P287" s="191">
        <f>O287*H287</f>
        <v>0</v>
      </c>
      <c r="Q287" s="191">
        <v>0</v>
      </c>
      <c r="R287" s="191">
        <f>Q287*H287</f>
        <v>0</v>
      </c>
      <c r="S287" s="191">
        <v>0</v>
      </c>
      <c r="T287" s="19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93" t="s">
        <v>146</v>
      </c>
      <c r="AT287" s="193" t="s">
        <v>142</v>
      </c>
      <c r="AU287" s="193" t="s">
        <v>88</v>
      </c>
      <c r="AY287" s="19" t="s">
        <v>140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19" t="s">
        <v>86</v>
      </c>
      <c r="BK287" s="194">
        <f>ROUND(I287*H287,2)</f>
        <v>0</v>
      </c>
      <c r="BL287" s="19" t="s">
        <v>146</v>
      </c>
      <c r="BM287" s="193" t="s">
        <v>698</v>
      </c>
    </row>
    <row r="288" s="2" customFormat="1" ht="24.15" customHeight="1">
      <c r="A288" s="38"/>
      <c r="B288" s="180"/>
      <c r="C288" s="181" t="s">
        <v>498</v>
      </c>
      <c r="D288" s="181" t="s">
        <v>142</v>
      </c>
      <c r="E288" s="182" t="s">
        <v>699</v>
      </c>
      <c r="F288" s="183" t="s">
        <v>700</v>
      </c>
      <c r="G288" s="184" t="s">
        <v>150</v>
      </c>
      <c r="H288" s="185">
        <v>3</v>
      </c>
      <c r="I288" s="186"/>
      <c r="J288" s="187">
        <f>ROUND(I288*H288,2)</f>
        <v>0</v>
      </c>
      <c r="K288" s="188"/>
      <c r="L288" s="39"/>
      <c r="M288" s="189" t="s">
        <v>1</v>
      </c>
      <c r="N288" s="190" t="s">
        <v>44</v>
      </c>
      <c r="O288" s="77"/>
      <c r="P288" s="191">
        <f>O288*H288</f>
        <v>0</v>
      </c>
      <c r="Q288" s="191">
        <v>0</v>
      </c>
      <c r="R288" s="191">
        <f>Q288*H288</f>
        <v>0</v>
      </c>
      <c r="S288" s="191">
        <v>0</v>
      </c>
      <c r="T288" s="19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93" t="s">
        <v>146</v>
      </c>
      <c r="AT288" s="193" t="s">
        <v>142</v>
      </c>
      <c r="AU288" s="193" t="s">
        <v>88</v>
      </c>
      <c r="AY288" s="19" t="s">
        <v>140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19" t="s">
        <v>86</v>
      </c>
      <c r="BK288" s="194">
        <f>ROUND(I288*H288,2)</f>
        <v>0</v>
      </c>
      <c r="BL288" s="19" t="s">
        <v>146</v>
      </c>
      <c r="BM288" s="193" t="s">
        <v>701</v>
      </c>
    </row>
    <row r="289" s="12" customFormat="1" ht="22.8" customHeight="1">
      <c r="A289" s="12"/>
      <c r="B289" s="167"/>
      <c r="C289" s="12"/>
      <c r="D289" s="168" t="s">
        <v>78</v>
      </c>
      <c r="E289" s="178" t="s">
        <v>88</v>
      </c>
      <c r="F289" s="178" t="s">
        <v>304</v>
      </c>
      <c r="G289" s="12"/>
      <c r="H289" s="12"/>
      <c r="I289" s="170"/>
      <c r="J289" s="179">
        <f>BK289</f>
        <v>0</v>
      </c>
      <c r="K289" s="12"/>
      <c r="L289" s="167"/>
      <c r="M289" s="172"/>
      <c r="N289" s="173"/>
      <c r="O289" s="173"/>
      <c r="P289" s="174">
        <f>SUM(P290:P295)</f>
        <v>0</v>
      </c>
      <c r="Q289" s="173"/>
      <c r="R289" s="174">
        <f>SUM(R290:R295)</f>
        <v>5.5203709999999999</v>
      </c>
      <c r="S289" s="173"/>
      <c r="T289" s="175">
        <f>SUM(T290:T295)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68" t="s">
        <v>86</v>
      </c>
      <c r="AT289" s="176" t="s">
        <v>78</v>
      </c>
      <c r="AU289" s="176" t="s">
        <v>86</v>
      </c>
      <c r="AY289" s="168" t="s">
        <v>140</v>
      </c>
      <c r="BK289" s="177">
        <f>SUM(BK290:BK295)</f>
        <v>0</v>
      </c>
    </row>
    <row r="290" s="2" customFormat="1" ht="24.15" customHeight="1">
      <c r="A290" s="38"/>
      <c r="B290" s="180"/>
      <c r="C290" s="181" t="s">
        <v>504</v>
      </c>
      <c r="D290" s="181" t="s">
        <v>142</v>
      </c>
      <c r="E290" s="182" t="s">
        <v>306</v>
      </c>
      <c r="F290" s="183" t="s">
        <v>307</v>
      </c>
      <c r="G290" s="184" t="s">
        <v>164</v>
      </c>
      <c r="H290" s="185">
        <v>0.33800000000000002</v>
      </c>
      <c r="I290" s="186"/>
      <c r="J290" s="187">
        <f>ROUND(I290*H290,2)</f>
        <v>0</v>
      </c>
      <c r="K290" s="188"/>
      <c r="L290" s="39"/>
      <c r="M290" s="189" t="s">
        <v>1</v>
      </c>
      <c r="N290" s="190" t="s">
        <v>44</v>
      </c>
      <c r="O290" s="77"/>
      <c r="P290" s="191">
        <f>O290*H290</f>
        <v>0</v>
      </c>
      <c r="Q290" s="191">
        <v>1.98</v>
      </c>
      <c r="R290" s="191">
        <f>Q290*H290</f>
        <v>0.66924000000000006</v>
      </c>
      <c r="S290" s="191">
        <v>0</v>
      </c>
      <c r="T290" s="19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93" t="s">
        <v>146</v>
      </c>
      <c r="AT290" s="193" t="s">
        <v>142</v>
      </c>
      <c r="AU290" s="193" t="s">
        <v>88</v>
      </c>
      <c r="AY290" s="19" t="s">
        <v>140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19" t="s">
        <v>86</v>
      </c>
      <c r="BK290" s="194">
        <f>ROUND(I290*H290,2)</f>
        <v>0</v>
      </c>
      <c r="BL290" s="19" t="s">
        <v>146</v>
      </c>
      <c r="BM290" s="193" t="s">
        <v>702</v>
      </c>
    </row>
    <row r="291" s="13" customFormat="1">
      <c r="A291" s="13"/>
      <c r="B291" s="195"/>
      <c r="C291" s="13"/>
      <c r="D291" s="196" t="s">
        <v>159</v>
      </c>
      <c r="E291" s="197" t="s">
        <v>1</v>
      </c>
      <c r="F291" s="198" t="s">
        <v>703</v>
      </c>
      <c r="G291" s="13"/>
      <c r="H291" s="199">
        <v>0.33800000000000002</v>
      </c>
      <c r="I291" s="200"/>
      <c r="J291" s="13"/>
      <c r="K291" s="13"/>
      <c r="L291" s="195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7" t="s">
        <v>159</v>
      </c>
      <c r="AU291" s="197" t="s">
        <v>88</v>
      </c>
      <c r="AV291" s="13" t="s">
        <v>88</v>
      </c>
      <c r="AW291" s="13" t="s">
        <v>35</v>
      </c>
      <c r="AX291" s="13" t="s">
        <v>86</v>
      </c>
      <c r="AY291" s="197" t="s">
        <v>140</v>
      </c>
    </row>
    <row r="292" s="2" customFormat="1" ht="16.5" customHeight="1">
      <c r="A292" s="38"/>
      <c r="B292" s="180"/>
      <c r="C292" s="181" t="s">
        <v>510</v>
      </c>
      <c r="D292" s="181" t="s">
        <v>142</v>
      </c>
      <c r="E292" s="182" t="s">
        <v>311</v>
      </c>
      <c r="F292" s="183" t="s">
        <v>312</v>
      </c>
      <c r="G292" s="184" t="s">
        <v>164</v>
      </c>
      <c r="H292" s="185">
        <v>2.0249999999999999</v>
      </c>
      <c r="I292" s="186"/>
      <c r="J292" s="187">
        <f>ROUND(I292*H292,2)</f>
        <v>0</v>
      </c>
      <c r="K292" s="188"/>
      <c r="L292" s="39"/>
      <c r="M292" s="189" t="s">
        <v>1</v>
      </c>
      <c r="N292" s="190" t="s">
        <v>44</v>
      </c>
      <c r="O292" s="77"/>
      <c r="P292" s="191">
        <f>O292*H292</f>
        <v>0</v>
      </c>
      <c r="Q292" s="191">
        <v>2.2563399999999998</v>
      </c>
      <c r="R292" s="191">
        <f>Q292*H292</f>
        <v>4.5690884999999994</v>
      </c>
      <c r="S292" s="191">
        <v>0</v>
      </c>
      <c r="T292" s="19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93" t="s">
        <v>146</v>
      </c>
      <c r="AT292" s="193" t="s">
        <v>142</v>
      </c>
      <c r="AU292" s="193" t="s">
        <v>88</v>
      </c>
      <c r="AY292" s="19" t="s">
        <v>140</v>
      </c>
      <c r="BE292" s="194">
        <f>IF(N292="základní",J292,0)</f>
        <v>0</v>
      </c>
      <c r="BF292" s="194">
        <f>IF(N292="snížená",J292,0)</f>
        <v>0</v>
      </c>
      <c r="BG292" s="194">
        <f>IF(N292="zákl. přenesená",J292,0)</f>
        <v>0</v>
      </c>
      <c r="BH292" s="194">
        <f>IF(N292="sníž. přenesená",J292,0)</f>
        <v>0</v>
      </c>
      <c r="BI292" s="194">
        <f>IF(N292="nulová",J292,0)</f>
        <v>0</v>
      </c>
      <c r="BJ292" s="19" t="s">
        <v>86</v>
      </c>
      <c r="BK292" s="194">
        <f>ROUND(I292*H292,2)</f>
        <v>0</v>
      </c>
      <c r="BL292" s="19" t="s">
        <v>146</v>
      </c>
      <c r="BM292" s="193" t="s">
        <v>704</v>
      </c>
    </row>
    <row r="293" s="13" customFormat="1">
      <c r="A293" s="13"/>
      <c r="B293" s="195"/>
      <c r="C293" s="13"/>
      <c r="D293" s="196" t="s">
        <v>159</v>
      </c>
      <c r="E293" s="197" t="s">
        <v>1</v>
      </c>
      <c r="F293" s="198" t="s">
        <v>705</v>
      </c>
      <c r="G293" s="13"/>
      <c r="H293" s="199">
        <v>2.0249999999999999</v>
      </c>
      <c r="I293" s="200"/>
      <c r="J293" s="13"/>
      <c r="K293" s="13"/>
      <c r="L293" s="195"/>
      <c r="M293" s="201"/>
      <c r="N293" s="202"/>
      <c r="O293" s="202"/>
      <c r="P293" s="202"/>
      <c r="Q293" s="202"/>
      <c r="R293" s="202"/>
      <c r="S293" s="202"/>
      <c r="T293" s="20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7" t="s">
        <v>159</v>
      </c>
      <c r="AU293" s="197" t="s">
        <v>88</v>
      </c>
      <c r="AV293" s="13" t="s">
        <v>88</v>
      </c>
      <c r="AW293" s="13" t="s">
        <v>35</v>
      </c>
      <c r="AX293" s="13" t="s">
        <v>86</v>
      </c>
      <c r="AY293" s="197" t="s">
        <v>140</v>
      </c>
    </row>
    <row r="294" s="2" customFormat="1" ht="16.5" customHeight="1">
      <c r="A294" s="38"/>
      <c r="B294" s="180"/>
      <c r="C294" s="181" t="s">
        <v>514</v>
      </c>
      <c r="D294" s="181" t="s">
        <v>142</v>
      </c>
      <c r="E294" s="182" t="s">
        <v>316</v>
      </c>
      <c r="F294" s="183" t="s">
        <v>317</v>
      </c>
      <c r="G294" s="184" t="s">
        <v>164</v>
      </c>
      <c r="H294" s="185">
        <v>0.125</v>
      </c>
      <c r="I294" s="186"/>
      <c r="J294" s="187">
        <f>ROUND(I294*H294,2)</f>
        <v>0</v>
      </c>
      <c r="K294" s="188"/>
      <c r="L294" s="39"/>
      <c r="M294" s="189" t="s">
        <v>1</v>
      </c>
      <c r="N294" s="190" t="s">
        <v>44</v>
      </c>
      <c r="O294" s="77"/>
      <c r="P294" s="191">
        <f>O294*H294</f>
        <v>0</v>
      </c>
      <c r="Q294" s="191">
        <v>2.2563399999999998</v>
      </c>
      <c r="R294" s="191">
        <f>Q294*H294</f>
        <v>0.28204249999999997</v>
      </c>
      <c r="S294" s="191">
        <v>0</v>
      </c>
      <c r="T294" s="19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93" t="s">
        <v>146</v>
      </c>
      <c r="AT294" s="193" t="s">
        <v>142</v>
      </c>
      <c r="AU294" s="193" t="s">
        <v>88</v>
      </c>
      <c r="AY294" s="19" t="s">
        <v>140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9" t="s">
        <v>86</v>
      </c>
      <c r="BK294" s="194">
        <f>ROUND(I294*H294,2)</f>
        <v>0</v>
      </c>
      <c r="BL294" s="19" t="s">
        <v>146</v>
      </c>
      <c r="BM294" s="193" t="s">
        <v>706</v>
      </c>
    </row>
    <row r="295" s="13" customFormat="1">
      <c r="A295" s="13"/>
      <c r="B295" s="195"/>
      <c r="C295" s="13"/>
      <c r="D295" s="196" t="s">
        <v>159</v>
      </c>
      <c r="E295" s="197" t="s">
        <v>1</v>
      </c>
      <c r="F295" s="198" t="s">
        <v>563</v>
      </c>
      <c r="G295" s="13"/>
      <c r="H295" s="199">
        <v>0.125</v>
      </c>
      <c r="I295" s="200"/>
      <c r="J295" s="13"/>
      <c r="K295" s="13"/>
      <c r="L295" s="195"/>
      <c r="M295" s="201"/>
      <c r="N295" s="202"/>
      <c r="O295" s="202"/>
      <c r="P295" s="202"/>
      <c r="Q295" s="202"/>
      <c r="R295" s="202"/>
      <c r="S295" s="202"/>
      <c r="T295" s="20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7" t="s">
        <v>159</v>
      </c>
      <c r="AU295" s="197" t="s">
        <v>88</v>
      </c>
      <c r="AV295" s="13" t="s">
        <v>88</v>
      </c>
      <c r="AW295" s="13" t="s">
        <v>35</v>
      </c>
      <c r="AX295" s="13" t="s">
        <v>86</v>
      </c>
      <c r="AY295" s="197" t="s">
        <v>140</v>
      </c>
    </row>
    <row r="296" s="12" customFormat="1" ht="22.8" customHeight="1">
      <c r="A296" s="12"/>
      <c r="B296" s="167"/>
      <c r="C296" s="12"/>
      <c r="D296" s="168" t="s">
        <v>78</v>
      </c>
      <c r="E296" s="178" t="s">
        <v>152</v>
      </c>
      <c r="F296" s="178" t="s">
        <v>320</v>
      </c>
      <c r="G296" s="12"/>
      <c r="H296" s="12"/>
      <c r="I296" s="170"/>
      <c r="J296" s="179">
        <f>BK296</f>
        <v>0</v>
      </c>
      <c r="K296" s="12"/>
      <c r="L296" s="167"/>
      <c r="M296" s="172"/>
      <c r="N296" s="173"/>
      <c r="O296" s="173"/>
      <c r="P296" s="174">
        <f>SUM(P297:P301)</f>
        <v>0</v>
      </c>
      <c r="Q296" s="173"/>
      <c r="R296" s="174">
        <f>SUM(R297:R301)</f>
        <v>0.19488</v>
      </c>
      <c r="S296" s="173"/>
      <c r="T296" s="175">
        <f>SUM(T297:T301)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68" t="s">
        <v>86</v>
      </c>
      <c r="AT296" s="176" t="s">
        <v>78</v>
      </c>
      <c r="AU296" s="176" t="s">
        <v>86</v>
      </c>
      <c r="AY296" s="168" t="s">
        <v>140</v>
      </c>
      <c r="BK296" s="177">
        <f>SUM(BK297:BK301)</f>
        <v>0</v>
      </c>
    </row>
    <row r="297" s="2" customFormat="1" ht="24.15" customHeight="1">
      <c r="A297" s="38"/>
      <c r="B297" s="180"/>
      <c r="C297" s="181" t="s">
        <v>707</v>
      </c>
      <c r="D297" s="181" t="s">
        <v>142</v>
      </c>
      <c r="E297" s="182" t="s">
        <v>322</v>
      </c>
      <c r="F297" s="183" t="s">
        <v>323</v>
      </c>
      <c r="G297" s="184" t="s">
        <v>164</v>
      </c>
      <c r="H297" s="185">
        <v>3.375</v>
      </c>
      <c r="I297" s="186"/>
      <c r="J297" s="187">
        <f>ROUND(I297*H297,2)</f>
        <v>0</v>
      </c>
      <c r="K297" s="188"/>
      <c r="L297" s="39"/>
      <c r="M297" s="189" t="s">
        <v>1</v>
      </c>
      <c r="N297" s="190" t="s">
        <v>44</v>
      </c>
      <c r="O297" s="77"/>
      <c r="P297" s="191">
        <f>O297*H297</f>
        <v>0</v>
      </c>
      <c r="Q297" s="191">
        <v>0</v>
      </c>
      <c r="R297" s="191">
        <f>Q297*H297</f>
        <v>0</v>
      </c>
      <c r="S297" s="191">
        <v>0</v>
      </c>
      <c r="T297" s="19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93" t="s">
        <v>146</v>
      </c>
      <c r="AT297" s="193" t="s">
        <v>142</v>
      </c>
      <c r="AU297" s="193" t="s">
        <v>88</v>
      </c>
      <c r="AY297" s="19" t="s">
        <v>140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19" t="s">
        <v>86</v>
      </c>
      <c r="BK297" s="194">
        <f>ROUND(I297*H297,2)</f>
        <v>0</v>
      </c>
      <c r="BL297" s="19" t="s">
        <v>146</v>
      </c>
      <c r="BM297" s="193" t="s">
        <v>708</v>
      </c>
    </row>
    <row r="298" s="13" customFormat="1">
      <c r="A298" s="13"/>
      <c r="B298" s="195"/>
      <c r="C298" s="13"/>
      <c r="D298" s="196" t="s">
        <v>159</v>
      </c>
      <c r="E298" s="197" t="s">
        <v>1</v>
      </c>
      <c r="F298" s="198" t="s">
        <v>709</v>
      </c>
      <c r="G298" s="13"/>
      <c r="H298" s="199">
        <v>3.375</v>
      </c>
      <c r="I298" s="200"/>
      <c r="J298" s="13"/>
      <c r="K298" s="13"/>
      <c r="L298" s="195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7" t="s">
        <v>159</v>
      </c>
      <c r="AU298" s="197" t="s">
        <v>88</v>
      </c>
      <c r="AV298" s="13" t="s">
        <v>88</v>
      </c>
      <c r="AW298" s="13" t="s">
        <v>35</v>
      </c>
      <c r="AX298" s="13" t="s">
        <v>86</v>
      </c>
      <c r="AY298" s="197" t="s">
        <v>140</v>
      </c>
    </row>
    <row r="299" s="2" customFormat="1" ht="21.75" customHeight="1">
      <c r="A299" s="38"/>
      <c r="B299" s="180"/>
      <c r="C299" s="181" t="s">
        <v>710</v>
      </c>
      <c r="D299" s="181" t="s">
        <v>142</v>
      </c>
      <c r="E299" s="182" t="s">
        <v>327</v>
      </c>
      <c r="F299" s="183" t="s">
        <v>328</v>
      </c>
      <c r="G299" s="184" t="s">
        <v>145</v>
      </c>
      <c r="H299" s="185">
        <v>24</v>
      </c>
      <c r="I299" s="186"/>
      <c r="J299" s="187">
        <f>ROUND(I299*H299,2)</f>
        <v>0</v>
      </c>
      <c r="K299" s="188"/>
      <c r="L299" s="39"/>
      <c r="M299" s="189" t="s">
        <v>1</v>
      </c>
      <c r="N299" s="190" t="s">
        <v>44</v>
      </c>
      <c r="O299" s="77"/>
      <c r="P299" s="191">
        <f>O299*H299</f>
        <v>0</v>
      </c>
      <c r="Q299" s="191">
        <v>0.00726</v>
      </c>
      <c r="R299" s="191">
        <f>Q299*H299</f>
        <v>0.17424000000000001</v>
      </c>
      <c r="S299" s="191">
        <v>0</v>
      </c>
      <c r="T299" s="19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93" t="s">
        <v>146</v>
      </c>
      <c r="AT299" s="193" t="s">
        <v>142</v>
      </c>
      <c r="AU299" s="193" t="s">
        <v>88</v>
      </c>
      <c r="AY299" s="19" t="s">
        <v>140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19" t="s">
        <v>86</v>
      </c>
      <c r="BK299" s="194">
        <f>ROUND(I299*H299,2)</f>
        <v>0</v>
      </c>
      <c r="BL299" s="19" t="s">
        <v>146</v>
      </c>
      <c r="BM299" s="193" t="s">
        <v>711</v>
      </c>
    </row>
    <row r="300" s="13" customFormat="1">
      <c r="A300" s="13"/>
      <c r="B300" s="195"/>
      <c r="C300" s="13"/>
      <c r="D300" s="196" t="s">
        <v>159</v>
      </c>
      <c r="E300" s="197" t="s">
        <v>1</v>
      </c>
      <c r="F300" s="198" t="s">
        <v>712</v>
      </c>
      <c r="G300" s="13"/>
      <c r="H300" s="199">
        <v>24</v>
      </c>
      <c r="I300" s="200"/>
      <c r="J300" s="13"/>
      <c r="K300" s="13"/>
      <c r="L300" s="195"/>
      <c r="M300" s="201"/>
      <c r="N300" s="202"/>
      <c r="O300" s="202"/>
      <c r="P300" s="202"/>
      <c r="Q300" s="202"/>
      <c r="R300" s="202"/>
      <c r="S300" s="202"/>
      <c r="T300" s="20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7" t="s">
        <v>159</v>
      </c>
      <c r="AU300" s="197" t="s">
        <v>88</v>
      </c>
      <c r="AV300" s="13" t="s">
        <v>88</v>
      </c>
      <c r="AW300" s="13" t="s">
        <v>35</v>
      </c>
      <c r="AX300" s="13" t="s">
        <v>86</v>
      </c>
      <c r="AY300" s="197" t="s">
        <v>140</v>
      </c>
    </row>
    <row r="301" s="2" customFormat="1" ht="21.75" customHeight="1">
      <c r="A301" s="38"/>
      <c r="B301" s="180"/>
      <c r="C301" s="181" t="s">
        <v>713</v>
      </c>
      <c r="D301" s="181" t="s">
        <v>142</v>
      </c>
      <c r="E301" s="182" t="s">
        <v>333</v>
      </c>
      <c r="F301" s="183" t="s">
        <v>334</v>
      </c>
      <c r="G301" s="184" t="s">
        <v>145</v>
      </c>
      <c r="H301" s="185">
        <v>24</v>
      </c>
      <c r="I301" s="186"/>
      <c r="J301" s="187">
        <f>ROUND(I301*H301,2)</f>
        <v>0</v>
      </c>
      <c r="K301" s="188"/>
      <c r="L301" s="39"/>
      <c r="M301" s="189" t="s">
        <v>1</v>
      </c>
      <c r="N301" s="190" t="s">
        <v>44</v>
      </c>
      <c r="O301" s="77"/>
      <c r="P301" s="191">
        <f>O301*H301</f>
        <v>0</v>
      </c>
      <c r="Q301" s="191">
        <v>0.00085999999999999998</v>
      </c>
      <c r="R301" s="191">
        <f>Q301*H301</f>
        <v>0.020639999999999999</v>
      </c>
      <c r="S301" s="191">
        <v>0</v>
      </c>
      <c r="T301" s="19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93" t="s">
        <v>146</v>
      </c>
      <c r="AT301" s="193" t="s">
        <v>142</v>
      </c>
      <c r="AU301" s="193" t="s">
        <v>88</v>
      </c>
      <c r="AY301" s="19" t="s">
        <v>140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19" t="s">
        <v>86</v>
      </c>
      <c r="BK301" s="194">
        <f>ROUND(I301*H301,2)</f>
        <v>0</v>
      </c>
      <c r="BL301" s="19" t="s">
        <v>146</v>
      </c>
      <c r="BM301" s="193" t="s">
        <v>714</v>
      </c>
    </row>
    <row r="302" s="12" customFormat="1" ht="22.8" customHeight="1">
      <c r="A302" s="12"/>
      <c r="B302" s="167"/>
      <c r="C302" s="12"/>
      <c r="D302" s="168" t="s">
        <v>78</v>
      </c>
      <c r="E302" s="178" t="s">
        <v>146</v>
      </c>
      <c r="F302" s="178" t="s">
        <v>336</v>
      </c>
      <c r="G302" s="12"/>
      <c r="H302" s="12"/>
      <c r="I302" s="170"/>
      <c r="J302" s="179">
        <f>BK302</f>
        <v>0</v>
      </c>
      <c r="K302" s="12"/>
      <c r="L302" s="167"/>
      <c r="M302" s="172"/>
      <c r="N302" s="173"/>
      <c r="O302" s="173"/>
      <c r="P302" s="174">
        <f>SUM(P303:P306)</f>
        <v>0</v>
      </c>
      <c r="Q302" s="173"/>
      <c r="R302" s="174">
        <f>SUM(R303:R306)</f>
        <v>14.416731</v>
      </c>
      <c r="S302" s="173"/>
      <c r="T302" s="175">
        <f>SUM(T303:T306)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68" t="s">
        <v>86</v>
      </c>
      <c r="AT302" s="176" t="s">
        <v>78</v>
      </c>
      <c r="AU302" s="176" t="s">
        <v>86</v>
      </c>
      <c r="AY302" s="168" t="s">
        <v>140</v>
      </c>
      <c r="BK302" s="177">
        <f>SUM(BK303:BK306)</f>
        <v>0</v>
      </c>
    </row>
    <row r="303" s="2" customFormat="1" ht="24.15" customHeight="1">
      <c r="A303" s="38"/>
      <c r="B303" s="180"/>
      <c r="C303" s="181" t="s">
        <v>715</v>
      </c>
      <c r="D303" s="181" t="s">
        <v>142</v>
      </c>
      <c r="E303" s="182" t="s">
        <v>338</v>
      </c>
      <c r="F303" s="183" t="s">
        <v>339</v>
      </c>
      <c r="G303" s="184" t="s">
        <v>145</v>
      </c>
      <c r="H303" s="185">
        <v>22.5</v>
      </c>
      <c r="I303" s="186"/>
      <c r="J303" s="187">
        <f>ROUND(I303*H303,2)</f>
        <v>0</v>
      </c>
      <c r="K303" s="188"/>
      <c r="L303" s="39"/>
      <c r="M303" s="189" t="s">
        <v>1</v>
      </c>
      <c r="N303" s="190" t="s">
        <v>44</v>
      </c>
      <c r="O303" s="77"/>
      <c r="P303" s="191">
        <f>O303*H303</f>
        <v>0</v>
      </c>
      <c r="Q303" s="191">
        <v>0.51744000000000001</v>
      </c>
      <c r="R303" s="191">
        <f>Q303*H303</f>
        <v>11.6424</v>
      </c>
      <c r="S303" s="191">
        <v>0</v>
      </c>
      <c r="T303" s="19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93" t="s">
        <v>146</v>
      </c>
      <c r="AT303" s="193" t="s">
        <v>142</v>
      </c>
      <c r="AU303" s="193" t="s">
        <v>88</v>
      </c>
      <c r="AY303" s="19" t="s">
        <v>140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19" t="s">
        <v>86</v>
      </c>
      <c r="BK303" s="194">
        <f>ROUND(I303*H303,2)</f>
        <v>0</v>
      </c>
      <c r="BL303" s="19" t="s">
        <v>146</v>
      </c>
      <c r="BM303" s="193" t="s">
        <v>716</v>
      </c>
    </row>
    <row r="304" s="13" customFormat="1">
      <c r="A304" s="13"/>
      <c r="B304" s="195"/>
      <c r="C304" s="13"/>
      <c r="D304" s="196" t="s">
        <v>159</v>
      </c>
      <c r="E304" s="197" t="s">
        <v>1</v>
      </c>
      <c r="F304" s="198" t="s">
        <v>717</v>
      </c>
      <c r="G304" s="13"/>
      <c r="H304" s="199">
        <v>22.5</v>
      </c>
      <c r="I304" s="200"/>
      <c r="J304" s="13"/>
      <c r="K304" s="13"/>
      <c r="L304" s="195"/>
      <c r="M304" s="201"/>
      <c r="N304" s="202"/>
      <c r="O304" s="202"/>
      <c r="P304" s="202"/>
      <c r="Q304" s="202"/>
      <c r="R304" s="202"/>
      <c r="S304" s="202"/>
      <c r="T304" s="20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7" t="s">
        <v>159</v>
      </c>
      <c r="AU304" s="197" t="s">
        <v>88</v>
      </c>
      <c r="AV304" s="13" t="s">
        <v>88</v>
      </c>
      <c r="AW304" s="13" t="s">
        <v>35</v>
      </c>
      <c r="AX304" s="13" t="s">
        <v>86</v>
      </c>
      <c r="AY304" s="197" t="s">
        <v>140</v>
      </c>
    </row>
    <row r="305" s="2" customFormat="1" ht="33" customHeight="1">
      <c r="A305" s="38"/>
      <c r="B305" s="180"/>
      <c r="C305" s="181" t="s">
        <v>718</v>
      </c>
      <c r="D305" s="181" t="s">
        <v>142</v>
      </c>
      <c r="E305" s="182" t="s">
        <v>343</v>
      </c>
      <c r="F305" s="183" t="s">
        <v>344</v>
      </c>
      <c r="G305" s="184" t="s">
        <v>145</v>
      </c>
      <c r="H305" s="185">
        <v>56.700000000000003</v>
      </c>
      <c r="I305" s="186"/>
      <c r="J305" s="187">
        <f>ROUND(I305*H305,2)</f>
        <v>0</v>
      </c>
      <c r="K305" s="188"/>
      <c r="L305" s="39"/>
      <c r="M305" s="189" t="s">
        <v>1</v>
      </c>
      <c r="N305" s="190" t="s">
        <v>44</v>
      </c>
      <c r="O305" s="77"/>
      <c r="P305" s="191">
        <f>O305*H305</f>
        <v>0</v>
      </c>
      <c r="Q305" s="191">
        <v>0.048930000000000001</v>
      </c>
      <c r="R305" s="191">
        <f>Q305*H305</f>
        <v>2.7743310000000001</v>
      </c>
      <c r="S305" s="191">
        <v>0</v>
      </c>
      <c r="T305" s="192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93" t="s">
        <v>146</v>
      </c>
      <c r="AT305" s="193" t="s">
        <v>142</v>
      </c>
      <c r="AU305" s="193" t="s">
        <v>88</v>
      </c>
      <c r="AY305" s="19" t="s">
        <v>140</v>
      </c>
      <c r="BE305" s="194">
        <f>IF(N305="základní",J305,0)</f>
        <v>0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19" t="s">
        <v>86</v>
      </c>
      <c r="BK305" s="194">
        <f>ROUND(I305*H305,2)</f>
        <v>0</v>
      </c>
      <c r="BL305" s="19" t="s">
        <v>146</v>
      </c>
      <c r="BM305" s="193" t="s">
        <v>719</v>
      </c>
    </row>
    <row r="306" s="13" customFormat="1">
      <c r="A306" s="13"/>
      <c r="B306" s="195"/>
      <c r="C306" s="13"/>
      <c r="D306" s="196" t="s">
        <v>159</v>
      </c>
      <c r="E306" s="197" t="s">
        <v>1</v>
      </c>
      <c r="F306" s="198" t="s">
        <v>720</v>
      </c>
      <c r="G306" s="13"/>
      <c r="H306" s="199">
        <v>56.700000000000003</v>
      </c>
      <c r="I306" s="200"/>
      <c r="J306" s="13"/>
      <c r="K306" s="13"/>
      <c r="L306" s="195"/>
      <c r="M306" s="201"/>
      <c r="N306" s="202"/>
      <c r="O306" s="202"/>
      <c r="P306" s="202"/>
      <c r="Q306" s="202"/>
      <c r="R306" s="202"/>
      <c r="S306" s="202"/>
      <c r="T306" s="20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7" t="s">
        <v>159</v>
      </c>
      <c r="AU306" s="197" t="s">
        <v>88</v>
      </c>
      <c r="AV306" s="13" t="s">
        <v>88</v>
      </c>
      <c r="AW306" s="13" t="s">
        <v>35</v>
      </c>
      <c r="AX306" s="13" t="s">
        <v>86</v>
      </c>
      <c r="AY306" s="197" t="s">
        <v>140</v>
      </c>
    </row>
    <row r="307" s="12" customFormat="1" ht="22.8" customHeight="1">
      <c r="A307" s="12"/>
      <c r="B307" s="167"/>
      <c r="C307" s="12"/>
      <c r="D307" s="168" t="s">
        <v>78</v>
      </c>
      <c r="E307" s="178" t="s">
        <v>161</v>
      </c>
      <c r="F307" s="178" t="s">
        <v>347</v>
      </c>
      <c r="G307" s="12"/>
      <c r="H307" s="12"/>
      <c r="I307" s="170"/>
      <c r="J307" s="179">
        <f>BK307</f>
        <v>0</v>
      </c>
      <c r="K307" s="12"/>
      <c r="L307" s="167"/>
      <c r="M307" s="172"/>
      <c r="N307" s="173"/>
      <c r="O307" s="173"/>
      <c r="P307" s="174">
        <f>SUM(P308:P360)</f>
        <v>0</v>
      </c>
      <c r="Q307" s="173"/>
      <c r="R307" s="174">
        <f>SUM(R308:R360)</f>
        <v>15653.939764999999</v>
      </c>
      <c r="S307" s="173"/>
      <c r="T307" s="175">
        <f>SUM(T308:T360)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68" t="s">
        <v>86</v>
      </c>
      <c r="AT307" s="176" t="s">
        <v>78</v>
      </c>
      <c r="AU307" s="176" t="s">
        <v>86</v>
      </c>
      <c r="AY307" s="168" t="s">
        <v>140</v>
      </c>
      <c r="BK307" s="177">
        <f>SUM(BK308:BK360)</f>
        <v>0</v>
      </c>
    </row>
    <row r="308" s="2" customFormat="1" ht="16.5" customHeight="1">
      <c r="A308" s="38"/>
      <c r="B308" s="180"/>
      <c r="C308" s="181" t="s">
        <v>721</v>
      </c>
      <c r="D308" s="181" t="s">
        <v>142</v>
      </c>
      <c r="E308" s="182" t="s">
        <v>349</v>
      </c>
      <c r="F308" s="183" t="s">
        <v>350</v>
      </c>
      <c r="G308" s="184" t="s">
        <v>145</v>
      </c>
      <c r="H308" s="185">
        <v>26024.959999999999</v>
      </c>
      <c r="I308" s="186"/>
      <c r="J308" s="187">
        <f>ROUND(I308*H308,2)</f>
        <v>0</v>
      </c>
      <c r="K308" s="188"/>
      <c r="L308" s="39"/>
      <c r="M308" s="189" t="s">
        <v>1</v>
      </c>
      <c r="N308" s="190" t="s">
        <v>44</v>
      </c>
      <c r="O308" s="77"/>
      <c r="P308" s="191">
        <f>O308*H308</f>
        <v>0</v>
      </c>
      <c r="Q308" s="191">
        <v>0.34499999999999997</v>
      </c>
      <c r="R308" s="191">
        <f>Q308*H308</f>
        <v>8978.6111999999994</v>
      </c>
      <c r="S308" s="191">
        <v>0</v>
      </c>
      <c r="T308" s="19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93" t="s">
        <v>146</v>
      </c>
      <c r="AT308" s="193" t="s">
        <v>142</v>
      </c>
      <c r="AU308" s="193" t="s">
        <v>88</v>
      </c>
      <c r="AY308" s="19" t="s">
        <v>140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19" t="s">
        <v>86</v>
      </c>
      <c r="BK308" s="194">
        <f>ROUND(I308*H308,2)</f>
        <v>0</v>
      </c>
      <c r="BL308" s="19" t="s">
        <v>146</v>
      </c>
      <c r="BM308" s="193" t="s">
        <v>722</v>
      </c>
    </row>
    <row r="309" s="13" customFormat="1">
      <c r="A309" s="13"/>
      <c r="B309" s="195"/>
      <c r="C309" s="13"/>
      <c r="D309" s="196" t="s">
        <v>159</v>
      </c>
      <c r="E309" s="197" t="s">
        <v>1</v>
      </c>
      <c r="F309" s="198" t="s">
        <v>723</v>
      </c>
      <c r="G309" s="13"/>
      <c r="H309" s="199">
        <v>7710</v>
      </c>
      <c r="I309" s="200"/>
      <c r="J309" s="13"/>
      <c r="K309" s="13"/>
      <c r="L309" s="195"/>
      <c r="M309" s="201"/>
      <c r="N309" s="202"/>
      <c r="O309" s="202"/>
      <c r="P309" s="202"/>
      <c r="Q309" s="202"/>
      <c r="R309" s="202"/>
      <c r="S309" s="202"/>
      <c r="T309" s="20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7" t="s">
        <v>159</v>
      </c>
      <c r="AU309" s="197" t="s">
        <v>88</v>
      </c>
      <c r="AV309" s="13" t="s">
        <v>88</v>
      </c>
      <c r="AW309" s="13" t="s">
        <v>35</v>
      </c>
      <c r="AX309" s="13" t="s">
        <v>79</v>
      </c>
      <c r="AY309" s="197" t="s">
        <v>140</v>
      </c>
    </row>
    <row r="310" s="13" customFormat="1">
      <c r="A310" s="13"/>
      <c r="B310" s="195"/>
      <c r="C310" s="13"/>
      <c r="D310" s="196" t="s">
        <v>159</v>
      </c>
      <c r="E310" s="197" t="s">
        <v>1</v>
      </c>
      <c r="F310" s="198" t="s">
        <v>724</v>
      </c>
      <c r="G310" s="13"/>
      <c r="H310" s="199">
        <v>2460</v>
      </c>
      <c r="I310" s="200"/>
      <c r="J310" s="13"/>
      <c r="K310" s="13"/>
      <c r="L310" s="195"/>
      <c r="M310" s="201"/>
      <c r="N310" s="202"/>
      <c r="O310" s="202"/>
      <c r="P310" s="202"/>
      <c r="Q310" s="202"/>
      <c r="R310" s="202"/>
      <c r="S310" s="202"/>
      <c r="T310" s="20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7" t="s">
        <v>159</v>
      </c>
      <c r="AU310" s="197" t="s">
        <v>88</v>
      </c>
      <c r="AV310" s="13" t="s">
        <v>88</v>
      </c>
      <c r="AW310" s="13" t="s">
        <v>35</v>
      </c>
      <c r="AX310" s="13" t="s">
        <v>79</v>
      </c>
      <c r="AY310" s="197" t="s">
        <v>140</v>
      </c>
    </row>
    <row r="311" s="13" customFormat="1">
      <c r="A311" s="13"/>
      <c r="B311" s="195"/>
      <c r="C311" s="13"/>
      <c r="D311" s="196" t="s">
        <v>159</v>
      </c>
      <c r="E311" s="197" t="s">
        <v>1</v>
      </c>
      <c r="F311" s="198" t="s">
        <v>725</v>
      </c>
      <c r="G311" s="13"/>
      <c r="H311" s="199">
        <v>1801</v>
      </c>
      <c r="I311" s="200"/>
      <c r="J311" s="13"/>
      <c r="K311" s="13"/>
      <c r="L311" s="195"/>
      <c r="M311" s="201"/>
      <c r="N311" s="202"/>
      <c r="O311" s="202"/>
      <c r="P311" s="202"/>
      <c r="Q311" s="202"/>
      <c r="R311" s="202"/>
      <c r="S311" s="202"/>
      <c r="T311" s="20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7" t="s">
        <v>159</v>
      </c>
      <c r="AU311" s="197" t="s">
        <v>88</v>
      </c>
      <c r="AV311" s="13" t="s">
        <v>88</v>
      </c>
      <c r="AW311" s="13" t="s">
        <v>35</v>
      </c>
      <c r="AX311" s="13" t="s">
        <v>79</v>
      </c>
      <c r="AY311" s="197" t="s">
        <v>140</v>
      </c>
    </row>
    <row r="312" s="13" customFormat="1">
      <c r="A312" s="13"/>
      <c r="B312" s="195"/>
      <c r="C312" s="13"/>
      <c r="D312" s="196" t="s">
        <v>159</v>
      </c>
      <c r="E312" s="197" t="s">
        <v>1</v>
      </c>
      <c r="F312" s="198" t="s">
        <v>726</v>
      </c>
      <c r="G312" s="13"/>
      <c r="H312" s="199">
        <v>541</v>
      </c>
      <c r="I312" s="200"/>
      <c r="J312" s="13"/>
      <c r="K312" s="13"/>
      <c r="L312" s="195"/>
      <c r="M312" s="201"/>
      <c r="N312" s="202"/>
      <c r="O312" s="202"/>
      <c r="P312" s="202"/>
      <c r="Q312" s="202"/>
      <c r="R312" s="202"/>
      <c r="S312" s="202"/>
      <c r="T312" s="20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7" t="s">
        <v>159</v>
      </c>
      <c r="AU312" s="197" t="s">
        <v>88</v>
      </c>
      <c r="AV312" s="13" t="s">
        <v>88</v>
      </c>
      <c r="AW312" s="13" t="s">
        <v>35</v>
      </c>
      <c r="AX312" s="13" t="s">
        <v>79</v>
      </c>
      <c r="AY312" s="197" t="s">
        <v>140</v>
      </c>
    </row>
    <row r="313" s="16" customFormat="1">
      <c r="A313" s="16"/>
      <c r="B313" s="219"/>
      <c r="C313" s="16"/>
      <c r="D313" s="196" t="s">
        <v>159</v>
      </c>
      <c r="E313" s="220" t="s">
        <v>1</v>
      </c>
      <c r="F313" s="221" t="s">
        <v>245</v>
      </c>
      <c r="G313" s="16"/>
      <c r="H313" s="222">
        <v>12512</v>
      </c>
      <c r="I313" s="223"/>
      <c r="J313" s="16"/>
      <c r="K313" s="16"/>
      <c r="L313" s="219"/>
      <c r="M313" s="224"/>
      <c r="N313" s="225"/>
      <c r="O313" s="225"/>
      <c r="P313" s="225"/>
      <c r="Q313" s="225"/>
      <c r="R313" s="225"/>
      <c r="S313" s="225"/>
      <c r="T313" s="22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20" t="s">
        <v>159</v>
      </c>
      <c r="AU313" s="220" t="s">
        <v>88</v>
      </c>
      <c r="AV313" s="16" t="s">
        <v>152</v>
      </c>
      <c r="AW313" s="16" t="s">
        <v>35</v>
      </c>
      <c r="AX313" s="16" t="s">
        <v>79</v>
      </c>
      <c r="AY313" s="220" t="s">
        <v>140</v>
      </c>
    </row>
    <row r="314" s="13" customFormat="1">
      <c r="A314" s="13"/>
      <c r="B314" s="195"/>
      <c r="C314" s="13"/>
      <c r="D314" s="196" t="s">
        <v>159</v>
      </c>
      <c r="E314" s="197" t="s">
        <v>1</v>
      </c>
      <c r="F314" s="198" t="s">
        <v>727</v>
      </c>
      <c r="G314" s="13"/>
      <c r="H314" s="199">
        <v>12512</v>
      </c>
      <c r="I314" s="200"/>
      <c r="J314" s="13"/>
      <c r="K314" s="13"/>
      <c r="L314" s="195"/>
      <c r="M314" s="201"/>
      <c r="N314" s="202"/>
      <c r="O314" s="202"/>
      <c r="P314" s="202"/>
      <c r="Q314" s="202"/>
      <c r="R314" s="202"/>
      <c r="S314" s="202"/>
      <c r="T314" s="20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7" t="s">
        <v>159</v>
      </c>
      <c r="AU314" s="197" t="s">
        <v>88</v>
      </c>
      <c r="AV314" s="13" t="s">
        <v>88</v>
      </c>
      <c r="AW314" s="13" t="s">
        <v>35</v>
      </c>
      <c r="AX314" s="13" t="s">
        <v>79</v>
      </c>
      <c r="AY314" s="197" t="s">
        <v>140</v>
      </c>
    </row>
    <row r="315" s="16" customFormat="1">
      <c r="A315" s="16"/>
      <c r="B315" s="219"/>
      <c r="C315" s="16"/>
      <c r="D315" s="196" t="s">
        <v>159</v>
      </c>
      <c r="E315" s="220" t="s">
        <v>1</v>
      </c>
      <c r="F315" s="221" t="s">
        <v>245</v>
      </c>
      <c r="G315" s="16"/>
      <c r="H315" s="222">
        <v>12512</v>
      </c>
      <c r="I315" s="223"/>
      <c r="J315" s="16"/>
      <c r="K315" s="16"/>
      <c r="L315" s="219"/>
      <c r="M315" s="224"/>
      <c r="N315" s="225"/>
      <c r="O315" s="225"/>
      <c r="P315" s="225"/>
      <c r="Q315" s="225"/>
      <c r="R315" s="225"/>
      <c r="S315" s="225"/>
      <c r="T315" s="22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20" t="s">
        <v>159</v>
      </c>
      <c r="AU315" s="220" t="s">
        <v>88</v>
      </c>
      <c r="AV315" s="16" t="s">
        <v>152</v>
      </c>
      <c r="AW315" s="16" t="s">
        <v>35</v>
      </c>
      <c r="AX315" s="16" t="s">
        <v>79</v>
      </c>
      <c r="AY315" s="220" t="s">
        <v>140</v>
      </c>
    </row>
    <row r="316" s="13" customFormat="1">
      <c r="A316" s="13"/>
      <c r="B316" s="195"/>
      <c r="C316" s="13"/>
      <c r="D316" s="196" t="s">
        <v>159</v>
      </c>
      <c r="E316" s="197" t="s">
        <v>1</v>
      </c>
      <c r="F316" s="198" t="s">
        <v>728</v>
      </c>
      <c r="G316" s="13"/>
      <c r="H316" s="199">
        <v>500.48000000000002</v>
      </c>
      <c r="I316" s="200"/>
      <c r="J316" s="13"/>
      <c r="K316" s="13"/>
      <c r="L316" s="195"/>
      <c r="M316" s="201"/>
      <c r="N316" s="202"/>
      <c r="O316" s="202"/>
      <c r="P316" s="202"/>
      <c r="Q316" s="202"/>
      <c r="R316" s="202"/>
      <c r="S316" s="202"/>
      <c r="T316" s="20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7" t="s">
        <v>159</v>
      </c>
      <c r="AU316" s="197" t="s">
        <v>88</v>
      </c>
      <c r="AV316" s="13" t="s">
        <v>88</v>
      </c>
      <c r="AW316" s="13" t="s">
        <v>35</v>
      </c>
      <c r="AX316" s="13" t="s">
        <v>79</v>
      </c>
      <c r="AY316" s="197" t="s">
        <v>140</v>
      </c>
    </row>
    <row r="317" s="13" customFormat="1">
      <c r="A317" s="13"/>
      <c r="B317" s="195"/>
      <c r="C317" s="13"/>
      <c r="D317" s="196" t="s">
        <v>159</v>
      </c>
      <c r="E317" s="197" t="s">
        <v>1</v>
      </c>
      <c r="F317" s="198" t="s">
        <v>729</v>
      </c>
      <c r="G317" s="13"/>
      <c r="H317" s="199">
        <v>500.48000000000002</v>
      </c>
      <c r="I317" s="200"/>
      <c r="J317" s="13"/>
      <c r="K317" s="13"/>
      <c r="L317" s="195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7" t="s">
        <v>159</v>
      </c>
      <c r="AU317" s="197" t="s">
        <v>88</v>
      </c>
      <c r="AV317" s="13" t="s">
        <v>88</v>
      </c>
      <c r="AW317" s="13" t="s">
        <v>35</v>
      </c>
      <c r="AX317" s="13" t="s">
        <v>79</v>
      </c>
      <c r="AY317" s="197" t="s">
        <v>140</v>
      </c>
    </row>
    <row r="318" s="16" customFormat="1">
      <c r="A318" s="16"/>
      <c r="B318" s="219"/>
      <c r="C318" s="16"/>
      <c r="D318" s="196" t="s">
        <v>159</v>
      </c>
      <c r="E318" s="220" t="s">
        <v>1</v>
      </c>
      <c r="F318" s="221" t="s">
        <v>245</v>
      </c>
      <c r="G318" s="16"/>
      <c r="H318" s="222">
        <v>1000.96</v>
      </c>
      <c r="I318" s="223"/>
      <c r="J318" s="16"/>
      <c r="K318" s="16"/>
      <c r="L318" s="219"/>
      <c r="M318" s="224"/>
      <c r="N318" s="225"/>
      <c r="O318" s="225"/>
      <c r="P318" s="225"/>
      <c r="Q318" s="225"/>
      <c r="R318" s="225"/>
      <c r="S318" s="225"/>
      <c r="T318" s="22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20" t="s">
        <v>159</v>
      </c>
      <c r="AU318" s="220" t="s">
        <v>88</v>
      </c>
      <c r="AV318" s="16" t="s">
        <v>152</v>
      </c>
      <c r="AW318" s="16" t="s">
        <v>35</v>
      </c>
      <c r="AX318" s="16" t="s">
        <v>79</v>
      </c>
      <c r="AY318" s="220" t="s">
        <v>140</v>
      </c>
    </row>
    <row r="319" s="14" customFormat="1">
      <c r="A319" s="14"/>
      <c r="B319" s="204"/>
      <c r="C319" s="14"/>
      <c r="D319" s="196" t="s">
        <v>159</v>
      </c>
      <c r="E319" s="205" t="s">
        <v>1</v>
      </c>
      <c r="F319" s="206" t="s">
        <v>171</v>
      </c>
      <c r="G319" s="14"/>
      <c r="H319" s="207">
        <v>26024.959999999999</v>
      </c>
      <c r="I319" s="208"/>
      <c r="J319" s="14"/>
      <c r="K319" s="14"/>
      <c r="L319" s="204"/>
      <c r="M319" s="209"/>
      <c r="N319" s="210"/>
      <c r="O319" s="210"/>
      <c r="P319" s="210"/>
      <c r="Q319" s="210"/>
      <c r="R319" s="210"/>
      <c r="S319" s="210"/>
      <c r="T319" s="21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5" t="s">
        <v>159</v>
      </c>
      <c r="AU319" s="205" t="s">
        <v>88</v>
      </c>
      <c r="AV319" s="14" t="s">
        <v>146</v>
      </c>
      <c r="AW319" s="14" t="s">
        <v>35</v>
      </c>
      <c r="AX319" s="14" t="s">
        <v>86</v>
      </c>
      <c r="AY319" s="205" t="s">
        <v>140</v>
      </c>
    </row>
    <row r="320" s="2" customFormat="1" ht="16.5" customHeight="1">
      <c r="A320" s="38"/>
      <c r="B320" s="180"/>
      <c r="C320" s="181" t="s">
        <v>730</v>
      </c>
      <c r="D320" s="181" t="s">
        <v>142</v>
      </c>
      <c r="E320" s="182" t="s">
        <v>358</v>
      </c>
      <c r="F320" s="183" t="s">
        <v>359</v>
      </c>
      <c r="G320" s="184" t="s">
        <v>145</v>
      </c>
      <c r="H320" s="185">
        <v>30</v>
      </c>
      <c r="I320" s="186"/>
      <c r="J320" s="187">
        <f>ROUND(I320*H320,2)</f>
        <v>0</v>
      </c>
      <c r="K320" s="188"/>
      <c r="L320" s="39"/>
      <c r="M320" s="189" t="s">
        <v>1</v>
      </c>
      <c r="N320" s="190" t="s">
        <v>44</v>
      </c>
      <c r="O320" s="77"/>
      <c r="P320" s="191">
        <f>O320*H320</f>
        <v>0</v>
      </c>
      <c r="Q320" s="191">
        <v>0</v>
      </c>
      <c r="R320" s="191">
        <f>Q320*H320</f>
        <v>0</v>
      </c>
      <c r="S320" s="191">
        <v>0</v>
      </c>
      <c r="T320" s="19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3" t="s">
        <v>146</v>
      </c>
      <c r="AT320" s="193" t="s">
        <v>142</v>
      </c>
      <c r="AU320" s="193" t="s">
        <v>88</v>
      </c>
      <c r="AY320" s="19" t="s">
        <v>140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9" t="s">
        <v>86</v>
      </c>
      <c r="BK320" s="194">
        <f>ROUND(I320*H320,2)</f>
        <v>0</v>
      </c>
      <c r="BL320" s="19" t="s">
        <v>146</v>
      </c>
      <c r="BM320" s="193" t="s">
        <v>731</v>
      </c>
    </row>
    <row r="321" s="13" customFormat="1">
      <c r="A321" s="13"/>
      <c r="B321" s="195"/>
      <c r="C321" s="13"/>
      <c r="D321" s="196" t="s">
        <v>159</v>
      </c>
      <c r="E321" s="197" t="s">
        <v>1</v>
      </c>
      <c r="F321" s="198" t="s">
        <v>732</v>
      </c>
      <c r="G321" s="13"/>
      <c r="H321" s="199">
        <v>30</v>
      </c>
      <c r="I321" s="200"/>
      <c r="J321" s="13"/>
      <c r="K321" s="13"/>
      <c r="L321" s="195"/>
      <c r="M321" s="201"/>
      <c r="N321" s="202"/>
      <c r="O321" s="202"/>
      <c r="P321" s="202"/>
      <c r="Q321" s="202"/>
      <c r="R321" s="202"/>
      <c r="S321" s="202"/>
      <c r="T321" s="20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7" t="s">
        <v>159</v>
      </c>
      <c r="AU321" s="197" t="s">
        <v>88</v>
      </c>
      <c r="AV321" s="13" t="s">
        <v>88</v>
      </c>
      <c r="AW321" s="13" t="s">
        <v>35</v>
      </c>
      <c r="AX321" s="13" t="s">
        <v>86</v>
      </c>
      <c r="AY321" s="197" t="s">
        <v>140</v>
      </c>
    </row>
    <row r="322" s="2" customFormat="1" ht="21.75" customHeight="1">
      <c r="A322" s="38"/>
      <c r="B322" s="180"/>
      <c r="C322" s="181" t="s">
        <v>733</v>
      </c>
      <c r="D322" s="181" t="s">
        <v>142</v>
      </c>
      <c r="E322" s="182" t="s">
        <v>363</v>
      </c>
      <c r="F322" s="183" t="s">
        <v>364</v>
      </c>
      <c r="G322" s="184" t="s">
        <v>145</v>
      </c>
      <c r="H322" s="185">
        <v>8663.5499999999993</v>
      </c>
      <c r="I322" s="186"/>
      <c r="J322" s="187">
        <f>ROUND(I322*H322,2)</f>
        <v>0</v>
      </c>
      <c r="K322" s="188"/>
      <c r="L322" s="39"/>
      <c r="M322" s="189" t="s">
        <v>1</v>
      </c>
      <c r="N322" s="190" t="s">
        <v>44</v>
      </c>
      <c r="O322" s="77"/>
      <c r="P322" s="191">
        <f>O322*H322</f>
        <v>0</v>
      </c>
      <c r="Q322" s="191">
        <v>0.00031</v>
      </c>
      <c r="R322" s="191">
        <f>Q322*H322</f>
        <v>2.6857004999999998</v>
      </c>
      <c r="S322" s="191">
        <v>0</v>
      </c>
      <c r="T322" s="19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3" t="s">
        <v>146</v>
      </c>
      <c r="AT322" s="193" t="s">
        <v>142</v>
      </c>
      <c r="AU322" s="193" t="s">
        <v>88</v>
      </c>
      <c r="AY322" s="19" t="s">
        <v>140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9" t="s">
        <v>86</v>
      </c>
      <c r="BK322" s="194">
        <f>ROUND(I322*H322,2)</f>
        <v>0</v>
      </c>
      <c r="BL322" s="19" t="s">
        <v>146</v>
      </c>
      <c r="BM322" s="193" t="s">
        <v>734</v>
      </c>
    </row>
    <row r="323" s="13" customFormat="1">
      <c r="A323" s="13"/>
      <c r="B323" s="195"/>
      <c r="C323" s="13"/>
      <c r="D323" s="196" t="s">
        <v>159</v>
      </c>
      <c r="E323" s="197" t="s">
        <v>1</v>
      </c>
      <c r="F323" s="198" t="s">
        <v>723</v>
      </c>
      <c r="G323" s="13"/>
      <c r="H323" s="199">
        <v>7710</v>
      </c>
      <c r="I323" s="200"/>
      <c r="J323" s="13"/>
      <c r="K323" s="13"/>
      <c r="L323" s="195"/>
      <c r="M323" s="201"/>
      <c r="N323" s="202"/>
      <c r="O323" s="202"/>
      <c r="P323" s="202"/>
      <c r="Q323" s="202"/>
      <c r="R323" s="202"/>
      <c r="S323" s="202"/>
      <c r="T323" s="20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7" t="s">
        <v>159</v>
      </c>
      <c r="AU323" s="197" t="s">
        <v>88</v>
      </c>
      <c r="AV323" s="13" t="s">
        <v>88</v>
      </c>
      <c r="AW323" s="13" t="s">
        <v>35</v>
      </c>
      <c r="AX323" s="13" t="s">
        <v>79</v>
      </c>
      <c r="AY323" s="197" t="s">
        <v>140</v>
      </c>
    </row>
    <row r="324" s="13" customFormat="1">
      <c r="A324" s="13"/>
      <c r="B324" s="195"/>
      <c r="C324" s="13"/>
      <c r="D324" s="196" t="s">
        <v>159</v>
      </c>
      <c r="E324" s="197" t="s">
        <v>1</v>
      </c>
      <c r="F324" s="198" t="s">
        <v>726</v>
      </c>
      <c r="G324" s="13"/>
      <c r="H324" s="199">
        <v>541</v>
      </c>
      <c r="I324" s="200"/>
      <c r="J324" s="13"/>
      <c r="K324" s="13"/>
      <c r="L324" s="195"/>
      <c r="M324" s="201"/>
      <c r="N324" s="202"/>
      <c r="O324" s="202"/>
      <c r="P324" s="202"/>
      <c r="Q324" s="202"/>
      <c r="R324" s="202"/>
      <c r="S324" s="202"/>
      <c r="T324" s="20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7" t="s">
        <v>159</v>
      </c>
      <c r="AU324" s="197" t="s">
        <v>88</v>
      </c>
      <c r="AV324" s="13" t="s">
        <v>88</v>
      </c>
      <c r="AW324" s="13" t="s">
        <v>35</v>
      </c>
      <c r="AX324" s="13" t="s">
        <v>79</v>
      </c>
      <c r="AY324" s="197" t="s">
        <v>140</v>
      </c>
    </row>
    <row r="325" s="16" customFormat="1">
      <c r="A325" s="16"/>
      <c r="B325" s="219"/>
      <c r="C325" s="16"/>
      <c r="D325" s="196" t="s">
        <v>159</v>
      </c>
      <c r="E325" s="220" t="s">
        <v>1</v>
      </c>
      <c r="F325" s="221" t="s">
        <v>245</v>
      </c>
      <c r="G325" s="16"/>
      <c r="H325" s="222">
        <v>8251</v>
      </c>
      <c r="I325" s="223"/>
      <c r="J325" s="16"/>
      <c r="K325" s="16"/>
      <c r="L325" s="219"/>
      <c r="M325" s="224"/>
      <c r="N325" s="225"/>
      <c r="O325" s="225"/>
      <c r="P325" s="225"/>
      <c r="Q325" s="225"/>
      <c r="R325" s="225"/>
      <c r="S325" s="225"/>
      <c r="T325" s="22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20" t="s">
        <v>159</v>
      </c>
      <c r="AU325" s="220" t="s">
        <v>88</v>
      </c>
      <c r="AV325" s="16" t="s">
        <v>152</v>
      </c>
      <c r="AW325" s="16" t="s">
        <v>35</v>
      </c>
      <c r="AX325" s="16" t="s">
        <v>79</v>
      </c>
      <c r="AY325" s="220" t="s">
        <v>140</v>
      </c>
    </row>
    <row r="326" s="13" customFormat="1">
      <c r="A326" s="13"/>
      <c r="B326" s="195"/>
      <c r="C326" s="13"/>
      <c r="D326" s="196" t="s">
        <v>159</v>
      </c>
      <c r="E326" s="197" t="s">
        <v>1</v>
      </c>
      <c r="F326" s="198" t="s">
        <v>735</v>
      </c>
      <c r="G326" s="13"/>
      <c r="H326" s="199">
        <v>412.55000000000001</v>
      </c>
      <c r="I326" s="200"/>
      <c r="J326" s="13"/>
      <c r="K326" s="13"/>
      <c r="L326" s="195"/>
      <c r="M326" s="201"/>
      <c r="N326" s="202"/>
      <c r="O326" s="202"/>
      <c r="P326" s="202"/>
      <c r="Q326" s="202"/>
      <c r="R326" s="202"/>
      <c r="S326" s="202"/>
      <c r="T326" s="20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7" t="s">
        <v>159</v>
      </c>
      <c r="AU326" s="197" t="s">
        <v>88</v>
      </c>
      <c r="AV326" s="13" t="s">
        <v>88</v>
      </c>
      <c r="AW326" s="13" t="s">
        <v>35</v>
      </c>
      <c r="AX326" s="13" t="s">
        <v>79</v>
      </c>
      <c r="AY326" s="197" t="s">
        <v>140</v>
      </c>
    </row>
    <row r="327" s="16" customFormat="1">
      <c r="A327" s="16"/>
      <c r="B327" s="219"/>
      <c r="C327" s="16"/>
      <c r="D327" s="196" t="s">
        <v>159</v>
      </c>
      <c r="E327" s="220" t="s">
        <v>1</v>
      </c>
      <c r="F327" s="221" t="s">
        <v>245</v>
      </c>
      <c r="G327" s="16"/>
      <c r="H327" s="222">
        <v>412.55000000000001</v>
      </c>
      <c r="I327" s="223"/>
      <c r="J327" s="16"/>
      <c r="K327" s="16"/>
      <c r="L327" s="219"/>
      <c r="M327" s="224"/>
      <c r="N327" s="225"/>
      <c r="O327" s="225"/>
      <c r="P327" s="225"/>
      <c r="Q327" s="225"/>
      <c r="R327" s="225"/>
      <c r="S327" s="225"/>
      <c r="T327" s="22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20" t="s">
        <v>159</v>
      </c>
      <c r="AU327" s="220" t="s">
        <v>88</v>
      </c>
      <c r="AV327" s="16" t="s">
        <v>152</v>
      </c>
      <c r="AW327" s="16" t="s">
        <v>35</v>
      </c>
      <c r="AX327" s="16" t="s">
        <v>79</v>
      </c>
      <c r="AY327" s="220" t="s">
        <v>140</v>
      </c>
    </row>
    <row r="328" s="14" customFormat="1">
      <c r="A328" s="14"/>
      <c r="B328" s="204"/>
      <c r="C328" s="14"/>
      <c r="D328" s="196" t="s">
        <v>159</v>
      </c>
      <c r="E328" s="205" t="s">
        <v>1</v>
      </c>
      <c r="F328" s="206" t="s">
        <v>171</v>
      </c>
      <c r="G328" s="14"/>
      <c r="H328" s="207">
        <v>8663.5499999999993</v>
      </c>
      <c r="I328" s="208"/>
      <c r="J328" s="14"/>
      <c r="K328" s="14"/>
      <c r="L328" s="204"/>
      <c r="M328" s="209"/>
      <c r="N328" s="210"/>
      <c r="O328" s="210"/>
      <c r="P328" s="210"/>
      <c r="Q328" s="210"/>
      <c r="R328" s="210"/>
      <c r="S328" s="210"/>
      <c r="T328" s="21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5" t="s">
        <v>159</v>
      </c>
      <c r="AU328" s="205" t="s">
        <v>88</v>
      </c>
      <c r="AV328" s="14" t="s">
        <v>146</v>
      </c>
      <c r="AW328" s="14" t="s">
        <v>35</v>
      </c>
      <c r="AX328" s="14" t="s">
        <v>86</v>
      </c>
      <c r="AY328" s="205" t="s">
        <v>140</v>
      </c>
    </row>
    <row r="329" s="2" customFormat="1" ht="16.5" customHeight="1">
      <c r="A329" s="38"/>
      <c r="B329" s="180"/>
      <c r="C329" s="181" t="s">
        <v>736</v>
      </c>
      <c r="D329" s="181" t="s">
        <v>142</v>
      </c>
      <c r="E329" s="182" t="s">
        <v>370</v>
      </c>
      <c r="F329" s="183" t="s">
        <v>371</v>
      </c>
      <c r="G329" s="184" t="s">
        <v>145</v>
      </c>
      <c r="H329" s="185">
        <v>7710</v>
      </c>
      <c r="I329" s="186"/>
      <c r="J329" s="187">
        <f>ROUND(I329*H329,2)</f>
        <v>0</v>
      </c>
      <c r="K329" s="188"/>
      <c r="L329" s="39"/>
      <c r="M329" s="189" t="s">
        <v>1</v>
      </c>
      <c r="N329" s="190" t="s">
        <v>44</v>
      </c>
      <c r="O329" s="77"/>
      <c r="P329" s="191">
        <f>O329*H329</f>
        <v>0</v>
      </c>
      <c r="Q329" s="191">
        <v>0.0030300000000000001</v>
      </c>
      <c r="R329" s="191">
        <f>Q329*H329</f>
        <v>23.3613</v>
      </c>
      <c r="S329" s="191">
        <v>0</v>
      </c>
      <c r="T329" s="192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3" t="s">
        <v>146</v>
      </c>
      <c r="AT329" s="193" t="s">
        <v>142</v>
      </c>
      <c r="AU329" s="193" t="s">
        <v>88</v>
      </c>
      <c r="AY329" s="19" t="s">
        <v>140</v>
      </c>
      <c r="BE329" s="194">
        <f>IF(N329="základní",J329,0)</f>
        <v>0</v>
      </c>
      <c r="BF329" s="194">
        <f>IF(N329="snížená",J329,0)</f>
        <v>0</v>
      </c>
      <c r="BG329" s="194">
        <f>IF(N329="zákl. přenesená",J329,0)</f>
        <v>0</v>
      </c>
      <c r="BH329" s="194">
        <f>IF(N329="sníž. přenesená",J329,0)</f>
        <v>0</v>
      </c>
      <c r="BI329" s="194">
        <f>IF(N329="nulová",J329,0)</f>
        <v>0</v>
      </c>
      <c r="BJ329" s="19" t="s">
        <v>86</v>
      </c>
      <c r="BK329" s="194">
        <f>ROUND(I329*H329,2)</f>
        <v>0</v>
      </c>
      <c r="BL329" s="19" t="s">
        <v>146</v>
      </c>
      <c r="BM329" s="193" t="s">
        <v>737</v>
      </c>
    </row>
    <row r="330" s="13" customFormat="1">
      <c r="A330" s="13"/>
      <c r="B330" s="195"/>
      <c r="C330" s="13"/>
      <c r="D330" s="196" t="s">
        <v>159</v>
      </c>
      <c r="E330" s="197" t="s">
        <v>1</v>
      </c>
      <c r="F330" s="198" t="s">
        <v>738</v>
      </c>
      <c r="G330" s="13"/>
      <c r="H330" s="199">
        <v>7710</v>
      </c>
      <c r="I330" s="200"/>
      <c r="J330" s="13"/>
      <c r="K330" s="13"/>
      <c r="L330" s="195"/>
      <c r="M330" s="201"/>
      <c r="N330" s="202"/>
      <c r="O330" s="202"/>
      <c r="P330" s="202"/>
      <c r="Q330" s="202"/>
      <c r="R330" s="202"/>
      <c r="S330" s="202"/>
      <c r="T330" s="20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7" t="s">
        <v>159</v>
      </c>
      <c r="AU330" s="197" t="s">
        <v>88</v>
      </c>
      <c r="AV330" s="13" t="s">
        <v>88</v>
      </c>
      <c r="AW330" s="13" t="s">
        <v>35</v>
      </c>
      <c r="AX330" s="13" t="s">
        <v>86</v>
      </c>
      <c r="AY330" s="197" t="s">
        <v>140</v>
      </c>
    </row>
    <row r="331" s="2" customFormat="1" ht="16.5" customHeight="1">
      <c r="A331" s="38"/>
      <c r="B331" s="180"/>
      <c r="C331" s="181" t="s">
        <v>739</v>
      </c>
      <c r="D331" s="181" t="s">
        <v>142</v>
      </c>
      <c r="E331" s="182" t="s">
        <v>375</v>
      </c>
      <c r="F331" s="183" t="s">
        <v>376</v>
      </c>
      <c r="G331" s="184" t="s">
        <v>145</v>
      </c>
      <c r="H331" s="185">
        <v>6678.8000000000002</v>
      </c>
      <c r="I331" s="186"/>
      <c r="J331" s="187">
        <f>ROUND(I331*H331,2)</f>
        <v>0</v>
      </c>
      <c r="K331" s="188"/>
      <c r="L331" s="39"/>
      <c r="M331" s="189" t="s">
        <v>1</v>
      </c>
      <c r="N331" s="190" t="s">
        <v>44</v>
      </c>
      <c r="O331" s="77"/>
      <c r="P331" s="191">
        <f>O331*H331</f>
        <v>0</v>
      </c>
      <c r="Q331" s="191">
        <v>0.29389999999999999</v>
      </c>
      <c r="R331" s="191">
        <f>Q331*H331</f>
        <v>1962.89932</v>
      </c>
      <c r="S331" s="191">
        <v>0</v>
      </c>
      <c r="T331" s="19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93" t="s">
        <v>146</v>
      </c>
      <c r="AT331" s="193" t="s">
        <v>142</v>
      </c>
      <c r="AU331" s="193" t="s">
        <v>88</v>
      </c>
      <c r="AY331" s="19" t="s">
        <v>140</v>
      </c>
      <c r="BE331" s="194">
        <f>IF(N331="základní",J331,0)</f>
        <v>0</v>
      </c>
      <c r="BF331" s="194">
        <f>IF(N331="snížená",J331,0)</f>
        <v>0</v>
      </c>
      <c r="BG331" s="194">
        <f>IF(N331="zákl. přenesená",J331,0)</f>
        <v>0</v>
      </c>
      <c r="BH331" s="194">
        <f>IF(N331="sníž. přenesená",J331,0)</f>
        <v>0</v>
      </c>
      <c r="BI331" s="194">
        <f>IF(N331="nulová",J331,0)</f>
        <v>0</v>
      </c>
      <c r="BJ331" s="19" t="s">
        <v>86</v>
      </c>
      <c r="BK331" s="194">
        <f>ROUND(I331*H331,2)</f>
        <v>0</v>
      </c>
      <c r="BL331" s="19" t="s">
        <v>146</v>
      </c>
      <c r="BM331" s="193" t="s">
        <v>740</v>
      </c>
    </row>
    <row r="332" s="13" customFormat="1">
      <c r="A332" s="13"/>
      <c r="B332" s="195"/>
      <c r="C332" s="13"/>
      <c r="D332" s="196" t="s">
        <v>159</v>
      </c>
      <c r="E332" s="197" t="s">
        <v>1</v>
      </c>
      <c r="F332" s="198" t="s">
        <v>723</v>
      </c>
      <c r="G332" s="13"/>
      <c r="H332" s="199">
        <v>7710</v>
      </c>
      <c r="I332" s="200"/>
      <c r="J332" s="13"/>
      <c r="K332" s="13"/>
      <c r="L332" s="195"/>
      <c r="M332" s="201"/>
      <c r="N332" s="202"/>
      <c r="O332" s="202"/>
      <c r="P332" s="202"/>
      <c r="Q332" s="202"/>
      <c r="R332" s="202"/>
      <c r="S332" s="202"/>
      <c r="T332" s="20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7" t="s">
        <v>159</v>
      </c>
      <c r="AU332" s="197" t="s">
        <v>88</v>
      </c>
      <c r="AV332" s="13" t="s">
        <v>88</v>
      </c>
      <c r="AW332" s="13" t="s">
        <v>35</v>
      </c>
      <c r="AX332" s="13" t="s">
        <v>79</v>
      </c>
      <c r="AY332" s="197" t="s">
        <v>140</v>
      </c>
    </row>
    <row r="333" s="13" customFormat="1">
      <c r="A333" s="13"/>
      <c r="B333" s="195"/>
      <c r="C333" s="13"/>
      <c r="D333" s="196" t="s">
        <v>159</v>
      </c>
      <c r="E333" s="197" t="s">
        <v>1</v>
      </c>
      <c r="F333" s="198" t="s">
        <v>724</v>
      </c>
      <c r="G333" s="13"/>
      <c r="H333" s="199">
        <v>2460</v>
      </c>
      <c r="I333" s="200"/>
      <c r="J333" s="13"/>
      <c r="K333" s="13"/>
      <c r="L333" s="195"/>
      <c r="M333" s="201"/>
      <c r="N333" s="202"/>
      <c r="O333" s="202"/>
      <c r="P333" s="202"/>
      <c r="Q333" s="202"/>
      <c r="R333" s="202"/>
      <c r="S333" s="202"/>
      <c r="T333" s="20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7" t="s">
        <v>159</v>
      </c>
      <c r="AU333" s="197" t="s">
        <v>88</v>
      </c>
      <c r="AV333" s="13" t="s">
        <v>88</v>
      </c>
      <c r="AW333" s="13" t="s">
        <v>35</v>
      </c>
      <c r="AX333" s="13" t="s">
        <v>79</v>
      </c>
      <c r="AY333" s="197" t="s">
        <v>140</v>
      </c>
    </row>
    <row r="334" s="13" customFormat="1">
      <c r="A334" s="13"/>
      <c r="B334" s="195"/>
      <c r="C334" s="13"/>
      <c r="D334" s="196" t="s">
        <v>159</v>
      </c>
      <c r="E334" s="197" t="s">
        <v>1</v>
      </c>
      <c r="F334" s="198" t="s">
        <v>725</v>
      </c>
      <c r="G334" s="13"/>
      <c r="H334" s="199">
        <v>1801</v>
      </c>
      <c r="I334" s="200"/>
      <c r="J334" s="13"/>
      <c r="K334" s="13"/>
      <c r="L334" s="195"/>
      <c r="M334" s="201"/>
      <c r="N334" s="202"/>
      <c r="O334" s="202"/>
      <c r="P334" s="202"/>
      <c r="Q334" s="202"/>
      <c r="R334" s="202"/>
      <c r="S334" s="202"/>
      <c r="T334" s="20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7" t="s">
        <v>159</v>
      </c>
      <c r="AU334" s="197" t="s">
        <v>88</v>
      </c>
      <c r="AV334" s="13" t="s">
        <v>88</v>
      </c>
      <c r="AW334" s="13" t="s">
        <v>35</v>
      </c>
      <c r="AX334" s="13" t="s">
        <v>79</v>
      </c>
      <c r="AY334" s="197" t="s">
        <v>140</v>
      </c>
    </row>
    <row r="335" s="13" customFormat="1">
      <c r="A335" s="13"/>
      <c r="B335" s="195"/>
      <c r="C335" s="13"/>
      <c r="D335" s="196" t="s">
        <v>159</v>
      </c>
      <c r="E335" s="197" t="s">
        <v>1</v>
      </c>
      <c r="F335" s="198" t="s">
        <v>726</v>
      </c>
      <c r="G335" s="13"/>
      <c r="H335" s="199">
        <v>541</v>
      </c>
      <c r="I335" s="200"/>
      <c r="J335" s="13"/>
      <c r="K335" s="13"/>
      <c r="L335" s="195"/>
      <c r="M335" s="201"/>
      <c r="N335" s="202"/>
      <c r="O335" s="202"/>
      <c r="P335" s="202"/>
      <c r="Q335" s="202"/>
      <c r="R335" s="202"/>
      <c r="S335" s="202"/>
      <c r="T335" s="20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7" t="s">
        <v>159</v>
      </c>
      <c r="AU335" s="197" t="s">
        <v>88</v>
      </c>
      <c r="AV335" s="13" t="s">
        <v>88</v>
      </c>
      <c r="AW335" s="13" t="s">
        <v>35</v>
      </c>
      <c r="AX335" s="13" t="s">
        <v>79</v>
      </c>
      <c r="AY335" s="197" t="s">
        <v>140</v>
      </c>
    </row>
    <row r="336" s="16" customFormat="1">
      <c r="A336" s="16"/>
      <c r="B336" s="219"/>
      <c r="C336" s="16"/>
      <c r="D336" s="196" t="s">
        <v>159</v>
      </c>
      <c r="E336" s="220" t="s">
        <v>1</v>
      </c>
      <c r="F336" s="221" t="s">
        <v>245</v>
      </c>
      <c r="G336" s="16"/>
      <c r="H336" s="222">
        <v>12512</v>
      </c>
      <c r="I336" s="223"/>
      <c r="J336" s="16"/>
      <c r="K336" s="16"/>
      <c r="L336" s="219"/>
      <c r="M336" s="224"/>
      <c r="N336" s="225"/>
      <c r="O336" s="225"/>
      <c r="P336" s="225"/>
      <c r="Q336" s="225"/>
      <c r="R336" s="225"/>
      <c r="S336" s="225"/>
      <c r="T336" s="22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20" t="s">
        <v>159</v>
      </c>
      <c r="AU336" s="220" t="s">
        <v>88</v>
      </c>
      <c r="AV336" s="16" t="s">
        <v>152</v>
      </c>
      <c r="AW336" s="16" t="s">
        <v>35</v>
      </c>
      <c r="AX336" s="16" t="s">
        <v>79</v>
      </c>
      <c r="AY336" s="220" t="s">
        <v>140</v>
      </c>
    </row>
    <row r="337" s="13" customFormat="1">
      <c r="A337" s="13"/>
      <c r="B337" s="195"/>
      <c r="C337" s="13"/>
      <c r="D337" s="196" t="s">
        <v>159</v>
      </c>
      <c r="E337" s="197" t="s">
        <v>1</v>
      </c>
      <c r="F337" s="198" t="s">
        <v>741</v>
      </c>
      <c r="G337" s="13"/>
      <c r="H337" s="199">
        <v>-7710</v>
      </c>
      <c r="I337" s="200"/>
      <c r="J337" s="13"/>
      <c r="K337" s="13"/>
      <c r="L337" s="195"/>
      <c r="M337" s="201"/>
      <c r="N337" s="202"/>
      <c r="O337" s="202"/>
      <c r="P337" s="202"/>
      <c r="Q337" s="202"/>
      <c r="R337" s="202"/>
      <c r="S337" s="202"/>
      <c r="T337" s="20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7" t="s">
        <v>159</v>
      </c>
      <c r="AU337" s="197" t="s">
        <v>88</v>
      </c>
      <c r="AV337" s="13" t="s">
        <v>88</v>
      </c>
      <c r="AW337" s="13" t="s">
        <v>35</v>
      </c>
      <c r="AX337" s="13" t="s">
        <v>79</v>
      </c>
      <c r="AY337" s="197" t="s">
        <v>140</v>
      </c>
    </row>
    <row r="338" s="16" customFormat="1">
      <c r="A338" s="16"/>
      <c r="B338" s="219"/>
      <c r="C338" s="16"/>
      <c r="D338" s="196" t="s">
        <v>159</v>
      </c>
      <c r="E338" s="220" t="s">
        <v>1</v>
      </c>
      <c r="F338" s="221" t="s">
        <v>245</v>
      </c>
      <c r="G338" s="16"/>
      <c r="H338" s="222">
        <v>-7710</v>
      </c>
      <c r="I338" s="223"/>
      <c r="J338" s="16"/>
      <c r="K338" s="16"/>
      <c r="L338" s="219"/>
      <c r="M338" s="224"/>
      <c r="N338" s="225"/>
      <c r="O338" s="225"/>
      <c r="P338" s="225"/>
      <c r="Q338" s="225"/>
      <c r="R338" s="225"/>
      <c r="S338" s="225"/>
      <c r="T338" s="22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20" t="s">
        <v>159</v>
      </c>
      <c r="AU338" s="220" t="s">
        <v>88</v>
      </c>
      <c r="AV338" s="16" t="s">
        <v>152</v>
      </c>
      <c r="AW338" s="16" t="s">
        <v>35</v>
      </c>
      <c r="AX338" s="16" t="s">
        <v>79</v>
      </c>
      <c r="AY338" s="220" t="s">
        <v>140</v>
      </c>
    </row>
    <row r="339" s="13" customFormat="1">
      <c r="A339" s="13"/>
      <c r="B339" s="195"/>
      <c r="C339" s="13"/>
      <c r="D339" s="196" t="s">
        <v>159</v>
      </c>
      <c r="E339" s="197" t="s">
        <v>1</v>
      </c>
      <c r="F339" s="198" t="s">
        <v>742</v>
      </c>
      <c r="G339" s="13"/>
      <c r="H339" s="199">
        <v>1251.2000000000001</v>
      </c>
      <c r="I339" s="200"/>
      <c r="J339" s="13"/>
      <c r="K339" s="13"/>
      <c r="L339" s="195"/>
      <c r="M339" s="201"/>
      <c r="N339" s="202"/>
      <c r="O339" s="202"/>
      <c r="P339" s="202"/>
      <c r="Q339" s="202"/>
      <c r="R339" s="202"/>
      <c r="S339" s="202"/>
      <c r="T339" s="20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7" t="s">
        <v>159</v>
      </c>
      <c r="AU339" s="197" t="s">
        <v>88</v>
      </c>
      <c r="AV339" s="13" t="s">
        <v>88</v>
      </c>
      <c r="AW339" s="13" t="s">
        <v>35</v>
      </c>
      <c r="AX339" s="13" t="s">
        <v>79</v>
      </c>
      <c r="AY339" s="197" t="s">
        <v>140</v>
      </c>
    </row>
    <row r="340" s="13" customFormat="1">
      <c r="A340" s="13"/>
      <c r="B340" s="195"/>
      <c r="C340" s="13"/>
      <c r="D340" s="196" t="s">
        <v>159</v>
      </c>
      <c r="E340" s="197" t="s">
        <v>1</v>
      </c>
      <c r="F340" s="198" t="s">
        <v>743</v>
      </c>
      <c r="G340" s="13"/>
      <c r="H340" s="199">
        <v>625.60000000000002</v>
      </c>
      <c r="I340" s="200"/>
      <c r="J340" s="13"/>
      <c r="K340" s="13"/>
      <c r="L340" s="195"/>
      <c r="M340" s="201"/>
      <c r="N340" s="202"/>
      <c r="O340" s="202"/>
      <c r="P340" s="202"/>
      <c r="Q340" s="202"/>
      <c r="R340" s="202"/>
      <c r="S340" s="202"/>
      <c r="T340" s="20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7" t="s">
        <v>159</v>
      </c>
      <c r="AU340" s="197" t="s">
        <v>88</v>
      </c>
      <c r="AV340" s="13" t="s">
        <v>88</v>
      </c>
      <c r="AW340" s="13" t="s">
        <v>35</v>
      </c>
      <c r="AX340" s="13" t="s">
        <v>79</v>
      </c>
      <c r="AY340" s="197" t="s">
        <v>140</v>
      </c>
    </row>
    <row r="341" s="16" customFormat="1">
      <c r="A341" s="16"/>
      <c r="B341" s="219"/>
      <c r="C341" s="16"/>
      <c r="D341" s="196" t="s">
        <v>159</v>
      </c>
      <c r="E341" s="220" t="s">
        <v>1</v>
      </c>
      <c r="F341" s="221" t="s">
        <v>245</v>
      </c>
      <c r="G341" s="16"/>
      <c r="H341" s="222">
        <v>1876.8000000000002</v>
      </c>
      <c r="I341" s="223"/>
      <c r="J341" s="16"/>
      <c r="K341" s="16"/>
      <c r="L341" s="219"/>
      <c r="M341" s="224"/>
      <c r="N341" s="225"/>
      <c r="O341" s="225"/>
      <c r="P341" s="225"/>
      <c r="Q341" s="225"/>
      <c r="R341" s="225"/>
      <c r="S341" s="225"/>
      <c r="T341" s="22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20" t="s">
        <v>159</v>
      </c>
      <c r="AU341" s="220" t="s">
        <v>88</v>
      </c>
      <c r="AV341" s="16" t="s">
        <v>152</v>
      </c>
      <c r="AW341" s="16" t="s">
        <v>35</v>
      </c>
      <c r="AX341" s="16" t="s">
        <v>79</v>
      </c>
      <c r="AY341" s="220" t="s">
        <v>140</v>
      </c>
    </row>
    <row r="342" s="14" customFormat="1">
      <c r="A342" s="14"/>
      <c r="B342" s="204"/>
      <c r="C342" s="14"/>
      <c r="D342" s="196" t="s">
        <v>159</v>
      </c>
      <c r="E342" s="205" t="s">
        <v>1</v>
      </c>
      <c r="F342" s="206" t="s">
        <v>171</v>
      </c>
      <c r="G342" s="14"/>
      <c r="H342" s="207">
        <v>6678.8000000000002</v>
      </c>
      <c r="I342" s="208"/>
      <c r="J342" s="14"/>
      <c r="K342" s="14"/>
      <c r="L342" s="204"/>
      <c r="M342" s="209"/>
      <c r="N342" s="210"/>
      <c r="O342" s="210"/>
      <c r="P342" s="210"/>
      <c r="Q342" s="210"/>
      <c r="R342" s="210"/>
      <c r="S342" s="210"/>
      <c r="T342" s="21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5" t="s">
        <v>159</v>
      </c>
      <c r="AU342" s="205" t="s">
        <v>88</v>
      </c>
      <c r="AV342" s="14" t="s">
        <v>146</v>
      </c>
      <c r="AW342" s="14" t="s">
        <v>35</v>
      </c>
      <c r="AX342" s="14" t="s">
        <v>86</v>
      </c>
      <c r="AY342" s="205" t="s">
        <v>140</v>
      </c>
    </row>
    <row r="343" s="2" customFormat="1" ht="24.15" customHeight="1">
      <c r="A343" s="38"/>
      <c r="B343" s="180"/>
      <c r="C343" s="181" t="s">
        <v>744</v>
      </c>
      <c r="D343" s="181" t="s">
        <v>142</v>
      </c>
      <c r="E343" s="182" t="s">
        <v>383</v>
      </c>
      <c r="F343" s="183" t="s">
        <v>384</v>
      </c>
      <c r="G343" s="184" t="s">
        <v>145</v>
      </c>
      <c r="H343" s="185">
        <v>7710</v>
      </c>
      <c r="I343" s="186"/>
      <c r="J343" s="187">
        <f>ROUND(I343*H343,2)</f>
        <v>0</v>
      </c>
      <c r="K343" s="188"/>
      <c r="L343" s="39"/>
      <c r="M343" s="189" t="s">
        <v>1</v>
      </c>
      <c r="N343" s="190" t="s">
        <v>44</v>
      </c>
      <c r="O343" s="77"/>
      <c r="P343" s="191">
        <f>O343*H343</f>
        <v>0</v>
      </c>
      <c r="Q343" s="191">
        <v>0.29389999999999999</v>
      </c>
      <c r="R343" s="191">
        <f>Q343*H343</f>
        <v>2265.9690000000001</v>
      </c>
      <c r="S343" s="191">
        <v>0</v>
      </c>
      <c r="T343" s="19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93" t="s">
        <v>146</v>
      </c>
      <c r="AT343" s="193" t="s">
        <v>142</v>
      </c>
      <c r="AU343" s="193" t="s">
        <v>88</v>
      </c>
      <c r="AY343" s="19" t="s">
        <v>140</v>
      </c>
      <c r="BE343" s="194">
        <f>IF(N343="základní",J343,0)</f>
        <v>0</v>
      </c>
      <c r="BF343" s="194">
        <f>IF(N343="snížená",J343,0)</f>
        <v>0</v>
      </c>
      <c r="BG343" s="194">
        <f>IF(N343="zákl. přenesená",J343,0)</f>
        <v>0</v>
      </c>
      <c r="BH343" s="194">
        <f>IF(N343="sníž. přenesená",J343,0)</f>
        <v>0</v>
      </c>
      <c r="BI343" s="194">
        <f>IF(N343="nulová",J343,0)</f>
        <v>0</v>
      </c>
      <c r="BJ343" s="19" t="s">
        <v>86</v>
      </c>
      <c r="BK343" s="194">
        <f>ROUND(I343*H343,2)</f>
        <v>0</v>
      </c>
      <c r="BL343" s="19" t="s">
        <v>146</v>
      </c>
      <c r="BM343" s="193" t="s">
        <v>745</v>
      </c>
    </row>
    <row r="344" s="13" customFormat="1">
      <c r="A344" s="13"/>
      <c r="B344" s="195"/>
      <c r="C344" s="13"/>
      <c r="D344" s="196" t="s">
        <v>159</v>
      </c>
      <c r="E344" s="197" t="s">
        <v>1</v>
      </c>
      <c r="F344" s="198" t="s">
        <v>738</v>
      </c>
      <c r="G344" s="13"/>
      <c r="H344" s="199">
        <v>7710</v>
      </c>
      <c r="I344" s="200"/>
      <c r="J344" s="13"/>
      <c r="K344" s="13"/>
      <c r="L344" s="195"/>
      <c r="M344" s="201"/>
      <c r="N344" s="202"/>
      <c r="O344" s="202"/>
      <c r="P344" s="202"/>
      <c r="Q344" s="202"/>
      <c r="R344" s="202"/>
      <c r="S344" s="202"/>
      <c r="T344" s="20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7" t="s">
        <v>159</v>
      </c>
      <c r="AU344" s="197" t="s">
        <v>88</v>
      </c>
      <c r="AV344" s="13" t="s">
        <v>88</v>
      </c>
      <c r="AW344" s="13" t="s">
        <v>35</v>
      </c>
      <c r="AX344" s="13" t="s">
        <v>86</v>
      </c>
      <c r="AY344" s="197" t="s">
        <v>140</v>
      </c>
    </row>
    <row r="345" s="2" customFormat="1" ht="16.5" customHeight="1">
      <c r="A345" s="38"/>
      <c r="B345" s="180"/>
      <c r="C345" s="181" t="s">
        <v>746</v>
      </c>
      <c r="D345" s="181" t="s">
        <v>142</v>
      </c>
      <c r="E345" s="182" t="s">
        <v>388</v>
      </c>
      <c r="F345" s="183" t="s">
        <v>389</v>
      </c>
      <c r="G345" s="184" t="s">
        <v>145</v>
      </c>
      <c r="H345" s="185">
        <v>2130.5</v>
      </c>
      <c r="I345" s="186"/>
      <c r="J345" s="187">
        <f>ROUND(I345*H345,2)</f>
        <v>0</v>
      </c>
      <c r="K345" s="188"/>
      <c r="L345" s="39"/>
      <c r="M345" s="189" t="s">
        <v>1</v>
      </c>
      <c r="N345" s="190" t="s">
        <v>44</v>
      </c>
      <c r="O345" s="77"/>
      <c r="P345" s="191">
        <f>O345*H345</f>
        <v>0</v>
      </c>
      <c r="Q345" s="191">
        <v>0.155</v>
      </c>
      <c r="R345" s="191">
        <f>Q345*H345</f>
        <v>330.22750000000002</v>
      </c>
      <c r="S345" s="191">
        <v>0</v>
      </c>
      <c r="T345" s="19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93" t="s">
        <v>146</v>
      </c>
      <c r="AT345" s="193" t="s">
        <v>142</v>
      </c>
      <c r="AU345" s="193" t="s">
        <v>88</v>
      </c>
      <c r="AY345" s="19" t="s">
        <v>140</v>
      </c>
      <c r="BE345" s="194">
        <f>IF(N345="základní",J345,0)</f>
        <v>0</v>
      </c>
      <c r="BF345" s="194">
        <f>IF(N345="snížená",J345,0)</f>
        <v>0</v>
      </c>
      <c r="BG345" s="194">
        <f>IF(N345="zákl. přenesená",J345,0)</f>
        <v>0</v>
      </c>
      <c r="BH345" s="194">
        <f>IF(N345="sníž. přenesená",J345,0)</f>
        <v>0</v>
      </c>
      <c r="BI345" s="194">
        <f>IF(N345="nulová",J345,0)</f>
        <v>0</v>
      </c>
      <c r="BJ345" s="19" t="s">
        <v>86</v>
      </c>
      <c r="BK345" s="194">
        <f>ROUND(I345*H345,2)</f>
        <v>0</v>
      </c>
      <c r="BL345" s="19" t="s">
        <v>146</v>
      </c>
      <c r="BM345" s="193" t="s">
        <v>747</v>
      </c>
    </row>
    <row r="346" s="13" customFormat="1">
      <c r="A346" s="13"/>
      <c r="B346" s="195"/>
      <c r="C346" s="13"/>
      <c r="D346" s="196" t="s">
        <v>159</v>
      </c>
      <c r="E346" s="197" t="s">
        <v>1</v>
      </c>
      <c r="F346" s="198" t="s">
        <v>748</v>
      </c>
      <c r="G346" s="13"/>
      <c r="H346" s="199">
        <v>1230</v>
      </c>
      <c r="I346" s="200"/>
      <c r="J346" s="13"/>
      <c r="K346" s="13"/>
      <c r="L346" s="195"/>
      <c r="M346" s="201"/>
      <c r="N346" s="202"/>
      <c r="O346" s="202"/>
      <c r="P346" s="202"/>
      <c r="Q346" s="202"/>
      <c r="R346" s="202"/>
      <c r="S346" s="202"/>
      <c r="T346" s="20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7" t="s">
        <v>159</v>
      </c>
      <c r="AU346" s="197" t="s">
        <v>88</v>
      </c>
      <c r="AV346" s="13" t="s">
        <v>88</v>
      </c>
      <c r="AW346" s="13" t="s">
        <v>35</v>
      </c>
      <c r="AX346" s="13" t="s">
        <v>79</v>
      </c>
      <c r="AY346" s="197" t="s">
        <v>140</v>
      </c>
    </row>
    <row r="347" s="13" customFormat="1">
      <c r="A347" s="13"/>
      <c r="B347" s="195"/>
      <c r="C347" s="13"/>
      <c r="D347" s="196" t="s">
        <v>159</v>
      </c>
      <c r="E347" s="197" t="s">
        <v>1</v>
      </c>
      <c r="F347" s="198" t="s">
        <v>749</v>
      </c>
      <c r="G347" s="13"/>
      <c r="H347" s="199">
        <v>900.5</v>
      </c>
      <c r="I347" s="200"/>
      <c r="J347" s="13"/>
      <c r="K347" s="13"/>
      <c r="L347" s="195"/>
      <c r="M347" s="201"/>
      <c r="N347" s="202"/>
      <c r="O347" s="202"/>
      <c r="P347" s="202"/>
      <c r="Q347" s="202"/>
      <c r="R347" s="202"/>
      <c r="S347" s="202"/>
      <c r="T347" s="20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7" t="s">
        <v>159</v>
      </c>
      <c r="AU347" s="197" t="s">
        <v>88</v>
      </c>
      <c r="AV347" s="13" t="s">
        <v>88</v>
      </c>
      <c r="AW347" s="13" t="s">
        <v>35</v>
      </c>
      <c r="AX347" s="13" t="s">
        <v>79</v>
      </c>
      <c r="AY347" s="197" t="s">
        <v>140</v>
      </c>
    </row>
    <row r="348" s="14" customFormat="1">
      <c r="A348" s="14"/>
      <c r="B348" s="204"/>
      <c r="C348" s="14"/>
      <c r="D348" s="196" t="s">
        <v>159</v>
      </c>
      <c r="E348" s="205" t="s">
        <v>1</v>
      </c>
      <c r="F348" s="206" t="s">
        <v>171</v>
      </c>
      <c r="G348" s="14"/>
      <c r="H348" s="207">
        <v>2130.5</v>
      </c>
      <c r="I348" s="208"/>
      <c r="J348" s="14"/>
      <c r="K348" s="14"/>
      <c r="L348" s="204"/>
      <c r="M348" s="209"/>
      <c r="N348" s="210"/>
      <c r="O348" s="210"/>
      <c r="P348" s="210"/>
      <c r="Q348" s="210"/>
      <c r="R348" s="210"/>
      <c r="S348" s="210"/>
      <c r="T348" s="21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05" t="s">
        <v>159</v>
      </c>
      <c r="AU348" s="205" t="s">
        <v>88</v>
      </c>
      <c r="AV348" s="14" t="s">
        <v>146</v>
      </c>
      <c r="AW348" s="14" t="s">
        <v>35</v>
      </c>
      <c r="AX348" s="14" t="s">
        <v>86</v>
      </c>
      <c r="AY348" s="205" t="s">
        <v>140</v>
      </c>
    </row>
    <row r="349" s="2" customFormat="1" ht="24.15" customHeight="1">
      <c r="A349" s="38"/>
      <c r="B349" s="180"/>
      <c r="C349" s="181" t="s">
        <v>750</v>
      </c>
      <c r="D349" s="181" t="s">
        <v>142</v>
      </c>
      <c r="E349" s="182" t="s">
        <v>393</v>
      </c>
      <c r="F349" s="183" t="s">
        <v>394</v>
      </c>
      <c r="G349" s="184" t="s">
        <v>145</v>
      </c>
      <c r="H349" s="185">
        <v>8663.5499999999993</v>
      </c>
      <c r="I349" s="186"/>
      <c r="J349" s="187">
        <f>ROUND(I349*H349,2)</f>
        <v>0</v>
      </c>
      <c r="K349" s="188"/>
      <c r="L349" s="39"/>
      <c r="M349" s="189" t="s">
        <v>1</v>
      </c>
      <c r="N349" s="190" t="s">
        <v>44</v>
      </c>
      <c r="O349" s="77"/>
      <c r="P349" s="191">
        <f>O349*H349</f>
        <v>0</v>
      </c>
      <c r="Q349" s="191">
        <v>0.15559000000000001</v>
      </c>
      <c r="R349" s="191">
        <f>Q349*H349</f>
        <v>1347.9617444999999</v>
      </c>
      <c r="S349" s="191">
        <v>0</v>
      </c>
      <c r="T349" s="19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3" t="s">
        <v>146</v>
      </c>
      <c r="AT349" s="193" t="s">
        <v>142</v>
      </c>
      <c r="AU349" s="193" t="s">
        <v>88</v>
      </c>
      <c r="AY349" s="19" t="s">
        <v>140</v>
      </c>
      <c r="BE349" s="194">
        <f>IF(N349="základní",J349,0)</f>
        <v>0</v>
      </c>
      <c r="BF349" s="194">
        <f>IF(N349="snížená",J349,0)</f>
        <v>0</v>
      </c>
      <c r="BG349" s="194">
        <f>IF(N349="zákl. přenesená",J349,0)</f>
        <v>0</v>
      </c>
      <c r="BH349" s="194">
        <f>IF(N349="sníž. přenesená",J349,0)</f>
        <v>0</v>
      </c>
      <c r="BI349" s="194">
        <f>IF(N349="nulová",J349,0)</f>
        <v>0</v>
      </c>
      <c r="BJ349" s="19" t="s">
        <v>86</v>
      </c>
      <c r="BK349" s="194">
        <f>ROUND(I349*H349,2)</f>
        <v>0</v>
      </c>
      <c r="BL349" s="19" t="s">
        <v>146</v>
      </c>
      <c r="BM349" s="193" t="s">
        <v>751</v>
      </c>
    </row>
    <row r="350" s="13" customFormat="1">
      <c r="A350" s="13"/>
      <c r="B350" s="195"/>
      <c r="C350" s="13"/>
      <c r="D350" s="196" t="s">
        <v>159</v>
      </c>
      <c r="E350" s="197" t="s">
        <v>1</v>
      </c>
      <c r="F350" s="198" t="s">
        <v>723</v>
      </c>
      <c r="G350" s="13"/>
      <c r="H350" s="199">
        <v>7710</v>
      </c>
      <c r="I350" s="200"/>
      <c r="J350" s="13"/>
      <c r="K350" s="13"/>
      <c r="L350" s="195"/>
      <c r="M350" s="201"/>
      <c r="N350" s="202"/>
      <c r="O350" s="202"/>
      <c r="P350" s="202"/>
      <c r="Q350" s="202"/>
      <c r="R350" s="202"/>
      <c r="S350" s="202"/>
      <c r="T350" s="20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7" t="s">
        <v>159</v>
      </c>
      <c r="AU350" s="197" t="s">
        <v>88</v>
      </c>
      <c r="AV350" s="13" t="s">
        <v>88</v>
      </c>
      <c r="AW350" s="13" t="s">
        <v>35</v>
      </c>
      <c r="AX350" s="13" t="s">
        <v>79</v>
      </c>
      <c r="AY350" s="197" t="s">
        <v>140</v>
      </c>
    </row>
    <row r="351" s="13" customFormat="1">
      <c r="A351" s="13"/>
      <c r="B351" s="195"/>
      <c r="C351" s="13"/>
      <c r="D351" s="196" t="s">
        <v>159</v>
      </c>
      <c r="E351" s="197" t="s">
        <v>1</v>
      </c>
      <c r="F351" s="198" t="s">
        <v>726</v>
      </c>
      <c r="G351" s="13"/>
      <c r="H351" s="199">
        <v>541</v>
      </c>
      <c r="I351" s="200"/>
      <c r="J351" s="13"/>
      <c r="K351" s="13"/>
      <c r="L351" s="195"/>
      <c r="M351" s="201"/>
      <c r="N351" s="202"/>
      <c r="O351" s="202"/>
      <c r="P351" s="202"/>
      <c r="Q351" s="202"/>
      <c r="R351" s="202"/>
      <c r="S351" s="202"/>
      <c r="T351" s="20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7" t="s">
        <v>159</v>
      </c>
      <c r="AU351" s="197" t="s">
        <v>88</v>
      </c>
      <c r="AV351" s="13" t="s">
        <v>88</v>
      </c>
      <c r="AW351" s="13" t="s">
        <v>35</v>
      </c>
      <c r="AX351" s="13" t="s">
        <v>79</v>
      </c>
      <c r="AY351" s="197" t="s">
        <v>140</v>
      </c>
    </row>
    <row r="352" s="16" customFormat="1">
      <c r="A352" s="16"/>
      <c r="B352" s="219"/>
      <c r="C352" s="16"/>
      <c r="D352" s="196" t="s">
        <v>159</v>
      </c>
      <c r="E352" s="220" t="s">
        <v>1</v>
      </c>
      <c r="F352" s="221" t="s">
        <v>245</v>
      </c>
      <c r="G352" s="16"/>
      <c r="H352" s="222">
        <v>8251</v>
      </c>
      <c r="I352" s="223"/>
      <c r="J352" s="16"/>
      <c r="K352" s="16"/>
      <c r="L352" s="219"/>
      <c r="M352" s="224"/>
      <c r="N352" s="225"/>
      <c r="O352" s="225"/>
      <c r="P352" s="225"/>
      <c r="Q352" s="225"/>
      <c r="R352" s="225"/>
      <c r="S352" s="225"/>
      <c r="T352" s="22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20" t="s">
        <v>159</v>
      </c>
      <c r="AU352" s="220" t="s">
        <v>88</v>
      </c>
      <c r="AV352" s="16" t="s">
        <v>152</v>
      </c>
      <c r="AW352" s="16" t="s">
        <v>35</v>
      </c>
      <c r="AX352" s="16" t="s">
        <v>79</v>
      </c>
      <c r="AY352" s="220" t="s">
        <v>140</v>
      </c>
    </row>
    <row r="353" s="13" customFormat="1">
      <c r="A353" s="13"/>
      <c r="B353" s="195"/>
      <c r="C353" s="13"/>
      <c r="D353" s="196" t="s">
        <v>159</v>
      </c>
      <c r="E353" s="197" t="s">
        <v>1</v>
      </c>
      <c r="F353" s="198" t="s">
        <v>735</v>
      </c>
      <c r="G353" s="13"/>
      <c r="H353" s="199">
        <v>412.55000000000001</v>
      </c>
      <c r="I353" s="200"/>
      <c r="J353" s="13"/>
      <c r="K353" s="13"/>
      <c r="L353" s="195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7" t="s">
        <v>159</v>
      </c>
      <c r="AU353" s="197" t="s">
        <v>88</v>
      </c>
      <c r="AV353" s="13" t="s">
        <v>88</v>
      </c>
      <c r="AW353" s="13" t="s">
        <v>35</v>
      </c>
      <c r="AX353" s="13" t="s">
        <v>79</v>
      </c>
      <c r="AY353" s="197" t="s">
        <v>140</v>
      </c>
    </row>
    <row r="354" s="16" customFormat="1">
      <c r="A354" s="16"/>
      <c r="B354" s="219"/>
      <c r="C354" s="16"/>
      <c r="D354" s="196" t="s">
        <v>159</v>
      </c>
      <c r="E354" s="220" t="s">
        <v>1</v>
      </c>
      <c r="F354" s="221" t="s">
        <v>245</v>
      </c>
      <c r="G354" s="16"/>
      <c r="H354" s="222">
        <v>412.55000000000001</v>
      </c>
      <c r="I354" s="223"/>
      <c r="J354" s="16"/>
      <c r="K354" s="16"/>
      <c r="L354" s="219"/>
      <c r="M354" s="224"/>
      <c r="N354" s="225"/>
      <c r="O354" s="225"/>
      <c r="P354" s="225"/>
      <c r="Q354" s="225"/>
      <c r="R354" s="225"/>
      <c r="S354" s="225"/>
      <c r="T354" s="226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20" t="s">
        <v>159</v>
      </c>
      <c r="AU354" s="220" t="s">
        <v>88</v>
      </c>
      <c r="AV354" s="16" t="s">
        <v>152</v>
      </c>
      <c r="AW354" s="16" t="s">
        <v>35</v>
      </c>
      <c r="AX354" s="16" t="s">
        <v>79</v>
      </c>
      <c r="AY354" s="220" t="s">
        <v>140</v>
      </c>
    </row>
    <row r="355" s="14" customFormat="1">
      <c r="A355" s="14"/>
      <c r="B355" s="204"/>
      <c r="C355" s="14"/>
      <c r="D355" s="196" t="s">
        <v>159</v>
      </c>
      <c r="E355" s="205" t="s">
        <v>1</v>
      </c>
      <c r="F355" s="206" t="s">
        <v>171</v>
      </c>
      <c r="G355" s="14"/>
      <c r="H355" s="207">
        <v>8663.5499999999993</v>
      </c>
      <c r="I355" s="208"/>
      <c r="J355" s="14"/>
      <c r="K355" s="14"/>
      <c r="L355" s="204"/>
      <c r="M355" s="209"/>
      <c r="N355" s="210"/>
      <c r="O355" s="210"/>
      <c r="P355" s="210"/>
      <c r="Q355" s="210"/>
      <c r="R355" s="210"/>
      <c r="S355" s="210"/>
      <c r="T355" s="21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5" t="s">
        <v>159</v>
      </c>
      <c r="AU355" s="205" t="s">
        <v>88</v>
      </c>
      <c r="AV355" s="14" t="s">
        <v>146</v>
      </c>
      <c r="AW355" s="14" t="s">
        <v>35</v>
      </c>
      <c r="AX355" s="14" t="s">
        <v>86</v>
      </c>
      <c r="AY355" s="205" t="s">
        <v>140</v>
      </c>
    </row>
    <row r="356" s="2" customFormat="1" ht="24.15" customHeight="1">
      <c r="A356" s="38"/>
      <c r="B356" s="180"/>
      <c r="C356" s="181" t="s">
        <v>752</v>
      </c>
      <c r="D356" s="181" t="s">
        <v>142</v>
      </c>
      <c r="E356" s="182" t="s">
        <v>397</v>
      </c>
      <c r="F356" s="183" t="s">
        <v>398</v>
      </c>
      <c r="G356" s="184" t="s">
        <v>145</v>
      </c>
      <c r="H356" s="185">
        <v>752</v>
      </c>
      <c r="I356" s="186"/>
      <c r="J356" s="187">
        <f>ROUND(I356*H356,2)</f>
        <v>0</v>
      </c>
      <c r="K356" s="188"/>
      <c r="L356" s="39"/>
      <c r="M356" s="189" t="s">
        <v>1</v>
      </c>
      <c r="N356" s="190" t="s">
        <v>44</v>
      </c>
      <c r="O356" s="77"/>
      <c r="P356" s="191">
        <f>O356*H356</f>
        <v>0</v>
      </c>
      <c r="Q356" s="191">
        <v>0.48699999999999999</v>
      </c>
      <c r="R356" s="191">
        <f>Q356*H356</f>
        <v>366.22399999999999</v>
      </c>
      <c r="S356" s="191">
        <v>0</v>
      </c>
      <c r="T356" s="19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93" t="s">
        <v>146</v>
      </c>
      <c r="AT356" s="193" t="s">
        <v>142</v>
      </c>
      <c r="AU356" s="193" t="s">
        <v>88</v>
      </c>
      <c r="AY356" s="19" t="s">
        <v>140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9" t="s">
        <v>86</v>
      </c>
      <c r="BK356" s="194">
        <f>ROUND(I356*H356,2)</f>
        <v>0</v>
      </c>
      <c r="BL356" s="19" t="s">
        <v>146</v>
      </c>
      <c r="BM356" s="193" t="s">
        <v>753</v>
      </c>
    </row>
    <row r="357" s="13" customFormat="1">
      <c r="A357" s="13"/>
      <c r="B357" s="195"/>
      <c r="C357" s="13"/>
      <c r="D357" s="196" t="s">
        <v>159</v>
      </c>
      <c r="E357" s="197" t="s">
        <v>1</v>
      </c>
      <c r="F357" s="198" t="s">
        <v>754</v>
      </c>
      <c r="G357" s="13"/>
      <c r="H357" s="199">
        <v>752</v>
      </c>
      <c r="I357" s="200"/>
      <c r="J357" s="13"/>
      <c r="K357" s="13"/>
      <c r="L357" s="195"/>
      <c r="M357" s="201"/>
      <c r="N357" s="202"/>
      <c r="O357" s="202"/>
      <c r="P357" s="202"/>
      <c r="Q357" s="202"/>
      <c r="R357" s="202"/>
      <c r="S357" s="202"/>
      <c r="T357" s="20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7" t="s">
        <v>159</v>
      </c>
      <c r="AU357" s="197" t="s">
        <v>88</v>
      </c>
      <c r="AV357" s="13" t="s">
        <v>88</v>
      </c>
      <c r="AW357" s="13" t="s">
        <v>35</v>
      </c>
      <c r="AX357" s="13" t="s">
        <v>86</v>
      </c>
      <c r="AY357" s="197" t="s">
        <v>140</v>
      </c>
    </row>
    <row r="358" s="2" customFormat="1" ht="16.5" customHeight="1">
      <c r="A358" s="38"/>
      <c r="B358" s="180"/>
      <c r="C358" s="231" t="s">
        <v>755</v>
      </c>
      <c r="D358" s="231" t="s">
        <v>402</v>
      </c>
      <c r="E358" s="232" t="s">
        <v>403</v>
      </c>
      <c r="F358" s="233" t="s">
        <v>404</v>
      </c>
      <c r="G358" s="234" t="s">
        <v>281</v>
      </c>
      <c r="H358" s="235">
        <v>376</v>
      </c>
      <c r="I358" s="236"/>
      <c r="J358" s="237">
        <f>ROUND(I358*H358,2)</f>
        <v>0</v>
      </c>
      <c r="K358" s="238"/>
      <c r="L358" s="239"/>
      <c r="M358" s="240" t="s">
        <v>1</v>
      </c>
      <c r="N358" s="241" t="s">
        <v>44</v>
      </c>
      <c r="O358" s="77"/>
      <c r="P358" s="191">
        <f>O358*H358</f>
        <v>0</v>
      </c>
      <c r="Q358" s="191">
        <v>1</v>
      </c>
      <c r="R358" s="191">
        <f>Q358*H358</f>
        <v>376</v>
      </c>
      <c r="S358" s="191">
        <v>0</v>
      </c>
      <c r="T358" s="19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93" t="s">
        <v>181</v>
      </c>
      <c r="AT358" s="193" t="s">
        <v>402</v>
      </c>
      <c r="AU358" s="193" t="s">
        <v>88</v>
      </c>
      <c r="AY358" s="19" t="s">
        <v>140</v>
      </c>
      <c r="BE358" s="194">
        <f>IF(N358="základní",J358,0)</f>
        <v>0</v>
      </c>
      <c r="BF358" s="194">
        <f>IF(N358="snížená",J358,0)</f>
        <v>0</v>
      </c>
      <c r="BG358" s="194">
        <f>IF(N358="zákl. přenesená",J358,0)</f>
        <v>0</v>
      </c>
      <c r="BH358" s="194">
        <f>IF(N358="sníž. přenesená",J358,0)</f>
        <v>0</v>
      </c>
      <c r="BI358" s="194">
        <f>IF(N358="nulová",J358,0)</f>
        <v>0</v>
      </c>
      <c r="BJ358" s="19" t="s">
        <v>86</v>
      </c>
      <c r="BK358" s="194">
        <f>ROUND(I358*H358,2)</f>
        <v>0</v>
      </c>
      <c r="BL358" s="19" t="s">
        <v>146</v>
      </c>
      <c r="BM358" s="193" t="s">
        <v>756</v>
      </c>
    </row>
    <row r="359" s="13" customFormat="1">
      <c r="A359" s="13"/>
      <c r="B359" s="195"/>
      <c r="C359" s="13"/>
      <c r="D359" s="196" t="s">
        <v>159</v>
      </c>
      <c r="E359" s="197" t="s">
        <v>1</v>
      </c>
      <c r="F359" s="198" t="s">
        <v>757</v>
      </c>
      <c r="G359" s="13"/>
      <c r="H359" s="199">
        <v>188</v>
      </c>
      <c r="I359" s="200"/>
      <c r="J359" s="13"/>
      <c r="K359" s="13"/>
      <c r="L359" s="195"/>
      <c r="M359" s="201"/>
      <c r="N359" s="202"/>
      <c r="O359" s="202"/>
      <c r="P359" s="202"/>
      <c r="Q359" s="202"/>
      <c r="R359" s="202"/>
      <c r="S359" s="202"/>
      <c r="T359" s="20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7" t="s">
        <v>159</v>
      </c>
      <c r="AU359" s="197" t="s">
        <v>88</v>
      </c>
      <c r="AV359" s="13" t="s">
        <v>88</v>
      </c>
      <c r="AW359" s="13" t="s">
        <v>35</v>
      </c>
      <c r="AX359" s="13" t="s">
        <v>86</v>
      </c>
      <c r="AY359" s="197" t="s">
        <v>140</v>
      </c>
    </row>
    <row r="360" s="13" customFormat="1">
      <c r="A360" s="13"/>
      <c r="B360" s="195"/>
      <c r="C360" s="13"/>
      <c r="D360" s="196" t="s">
        <v>159</v>
      </c>
      <c r="E360" s="13"/>
      <c r="F360" s="198" t="s">
        <v>758</v>
      </c>
      <c r="G360" s="13"/>
      <c r="H360" s="199">
        <v>376</v>
      </c>
      <c r="I360" s="200"/>
      <c r="J360" s="13"/>
      <c r="K360" s="13"/>
      <c r="L360" s="195"/>
      <c r="M360" s="201"/>
      <c r="N360" s="202"/>
      <c r="O360" s="202"/>
      <c r="P360" s="202"/>
      <c r="Q360" s="202"/>
      <c r="R360" s="202"/>
      <c r="S360" s="202"/>
      <c r="T360" s="20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7" t="s">
        <v>159</v>
      </c>
      <c r="AU360" s="197" t="s">
        <v>88</v>
      </c>
      <c r="AV360" s="13" t="s">
        <v>88</v>
      </c>
      <c r="AW360" s="13" t="s">
        <v>3</v>
      </c>
      <c r="AX360" s="13" t="s">
        <v>86</v>
      </c>
      <c r="AY360" s="197" t="s">
        <v>140</v>
      </c>
    </row>
    <row r="361" s="12" customFormat="1" ht="22.8" customHeight="1">
      <c r="A361" s="12"/>
      <c r="B361" s="167"/>
      <c r="C361" s="12"/>
      <c r="D361" s="168" t="s">
        <v>78</v>
      </c>
      <c r="E361" s="178" t="s">
        <v>172</v>
      </c>
      <c r="F361" s="178" t="s">
        <v>408</v>
      </c>
      <c r="G361" s="12"/>
      <c r="H361" s="12"/>
      <c r="I361" s="170"/>
      <c r="J361" s="179">
        <f>BK361</f>
        <v>0</v>
      </c>
      <c r="K361" s="12"/>
      <c r="L361" s="167"/>
      <c r="M361" s="172"/>
      <c r="N361" s="173"/>
      <c r="O361" s="173"/>
      <c r="P361" s="174">
        <f>SUM(P362:P363)</f>
        <v>0</v>
      </c>
      <c r="Q361" s="173"/>
      <c r="R361" s="174">
        <f>SUM(R362:R363)</f>
        <v>6.9196679999999997</v>
      </c>
      <c r="S361" s="173"/>
      <c r="T361" s="175">
        <f>SUM(T362:T363)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68" t="s">
        <v>86</v>
      </c>
      <c r="AT361" s="176" t="s">
        <v>78</v>
      </c>
      <c r="AU361" s="176" t="s">
        <v>86</v>
      </c>
      <c r="AY361" s="168" t="s">
        <v>140</v>
      </c>
      <c r="BK361" s="177">
        <f>SUM(BK362:BK363)</f>
        <v>0</v>
      </c>
    </row>
    <row r="362" s="2" customFormat="1" ht="24.15" customHeight="1">
      <c r="A362" s="38"/>
      <c r="B362" s="180"/>
      <c r="C362" s="181" t="s">
        <v>759</v>
      </c>
      <c r="D362" s="181" t="s">
        <v>142</v>
      </c>
      <c r="E362" s="182" t="s">
        <v>410</v>
      </c>
      <c r="F362" s="183" t="s">
        <v>411</v>
      </c>
      <c r="G362" s="184" t="s">
        <v>145</v>
      </c>
      <c r="H362" s="185">
        <v>75.599999999999994</v>
      </c>
      <c r="I362" s="186"/>
      <c r="J362" s="187">
        <f>ROUND(I362*H362,2)</f>
        <v>0</v>
      </c>
      <c r="K362" s="188"/>
      <c r="L362" s="39"/>
      <c r="M362" s="189" t="s">
        <v>1</v>
      </c>
      <c r="N362" s="190" t="s">
        <v>44</v>
      </c>
      <c r="O362" s="77"/>
      <c r="P362" s="191">
        <f>O362*H362</f>
        <v>0</v>
      </c>
      <c r="Q362" s="191">
        <v>0.09153</v>
      </c>
      <c r="R362" s="191">
        <f>Q362*H362</f>
        <v>6.9196679999999997</v>
      </c>
      <c r="S362" s="191">
        <v>0</v>
      </c>
      <c r="T362" s="192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93" t="s">
        <v>146</v>
      </c>
      <c r="AT362" s="193" t="s">
        <v>142</v>
      </c>
      <c r="AU362" s="193" t="s">
        <v>88</v>
      </c>
      <c r="AY362" s="19" t="s">
        <v>140</v>
      </c>
      <c r="BE362" s="194">
        <f>IF(N362="základní",J362,0)</f>
        <v>0</v>
      </c>
      <c r="BF362" s="194">
        <f>IF(N362="snížená",J362,0)</f>
        <v>0</v>
      </c>
      <c r="BG362" s="194">
        <f>IF(N362="zákl. přenesená",J362,0)</f>
        <v>0</v>
      </c>
      <c r="BH362" s="194">
        <f>IF(N362="sníž. přenesená",J362,0)</f>
        <v>0</v>
      </c>
      <c r="BI362" s="194">
        <f>IF(N362="nulová",J362,0)</f>
        <v>0</v>
      </c>
      <c r="BJ362" s="19" t="s">
        <v>86</v>
      </c>
      <c r="BK362" s="194">
        <f>ROUND(I362*H362,2)</f>
        <v>0</v>
      </c>
      <c r="BL362" s="19" t="s">
        <v>146</v>
      </c>
      <c r="BM362" s="193" t="s">
        <v>760</v>
      </c>
    </row>
    <row r="363" s="13" customFormat="1">
      <c r="A363" s="13"/>
      <c r="B363" s="195"/>
      <c r="C363" s="13"/>
      <c r="D363" s="196" t="s">
        <v>159</v>
      </c>
      <c r="E363" s="197" t="s">
        <v>1</v>
      </c>
      <c r="F363" s="198" t="s">
        <v>761</v>
      </c>
      <c r="G363" s="13"/>
      <c r="H363" s="199">
        <v>75.599999999999994</v>
      </c>
      <c r="I363" s="200"/>
      <c r="J363" s="13"/>
      <c r="K363" s="13"/>
      <c r="L363" s="195"/>
      <c r="M363" s="201"/>
      <c r="N363" s="202"/>
      <c r="O363" s="202"/>
      <c r="P363" s="202"/>
      <c r="Q363" s="202"/>
      <c r="R363" s="202"/>
      <c r="S363" s="202"/>
      <c r="T363" s="20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7" t="s">
        <v>159</v>
      </c>
      <c r="AU363" s="197" t="s">
        <v>88</v>
      </c>
      <c r="AV363" s="13" t="s">
        <v>88</v>
      </c>
      <c r="AW363" s="13" t="s">
        <v>35</v>
      </c>
      <c r="AX363" s="13" t="s">
        <v>86</v>
      </c>
      <c r="AY363" s="197" t="s">
        <v>140</v>
      </c>
    </row>
    <row r="364" s="12" customFormat="1" ht="22.8" customHeight="1">
      <c r="A364" s="12"/>
      <c r="B364" s="167"/>
      <c r="C364" s="12"/>
      <c r="D364" s="168" t="s">
        <v>78</v>
      </c>
      <c r="E364" s="178" t="s">
        <v>185</v>
      </c>
      <c r="F364" s="178" t="s">
        <v>415</v>
      </c>
      <c r="G364" s="12"/>
      <c r="H364" s="12"/>
      <c r="I364" s="170"/>
      <c r="J364" s="179">
        <f>BK364</f>
        <v>0</v>
      </c>
      <c r="K364" s="12"/>
      <c r="L364" s="167"/>
      <c r="M364" s="172"/>
      <c r="N364" s="173"/>
      <c r="O364" s="173"/>
      <c r="P364" s="174">
        <f>SUM(P365:P392)</f>
        <v>0</v>
      </c>
      <c r="Q364" s="173"/>
      <c r="R364" s="174">
        <f>SUM(R365:R392)</f>
        <v>118.34648012000001</v>
      </c>
      <c r="S364" s="173"/>
      <c r="T364" s="175">
        <f>SUM(T365:T392)</f>
        <v>332.7638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68" t="s">
        <v>86</v>
      </c>
      <c r="AT364" s="176" t="s">
        <v>78</v>
      </c>
      <c r="AU364" s="176" t="s">
        <v>86</v>
      </c>
      <c r="AY364" s="168" t="s">
        <v>140</v>
      </c>
      <c r="BK364" s="177">
        <f>SUM(BK365:BK392)</f>
        <v>0</v>
      </c>
    </row>
    <row r="365" s="2" customFormat="1" ht="24.15" customHeight="1">
      <c r="A365" s="38"/>
      <c r="B365" s="180"/>
      <c r="C365" s="181" t="s">
        <v>762</v>
      </c>
      <c r="D365" s="181" t="s">
        <v>142</v>
      </c>
      <c r="E365" s="182" t="s">
        <v>417</v>
      </c>
      <c r="F365" s="183" t="s">
        <v>418</v>
      </c>
      <c r="G365" s="184" t="s">
        <v>150</v>
      </c>
      <c r="H365" s="185">
        <v>2</v>
      </c>
      <c r="I365" s="186"/>
      <c r="J365" s="187">
        <f>ROUND(I365*H365,2)</f>
        <v>0</v>
      </c>
      <c r="K365" s="188"/>
      <c r="L365" s="39"/>
      <c r="M365" s="189" t="s">
        <v>1</v>
      </c>
      <c r="N365" s="190" t="s">
        <v>44</v>
      </c>
      <c r="O365" s="77"/>
      <c r="P365" s="191">
        <f>O365*H365</f>
        <v>0</v>
      </c>
      <c r="Q365" s="191">
        <v>0</v>
      </c>
      <c r="R365" s="191">
        <f>Q365*H365</f>
        <v>0</v>
      </c>
      <c r="S365" s="191">
        <v>0</v>
      </c>
      <c r="T365" s="192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93" t="s">
        <v>146</v>
      </c>
      <c r="AT365" s="193" t="s">
        <v>142</v>
      </c>
      <c r="AU365" s="193" t="s">
        <v>88</v>
      </c>
      <c r="AY365" s="19" t="s">
        <v>140</v>
      </c>
      <c r="BE365" s="194">
        <f>IF(N365="základní",J365,0)</f>
        <v>0</v>
      </c>
      <c r="BF365" s="194">
        <f>IF(N365="snížená",J365,0)</f>
        <v>0</v>
      </c>
      <c r="BG365" s="194">
        <f>IF(N365="zákl. přenesená",J365,0)</f>
        <v>0</v>
      </c>
      <c r="BH365" s="194">
        <f>IF(N365="sníž. přenesená",J365,0)</f>
        <v>0</v>
      </c>
      <c r="BI365" s="194">
        <f>IF(N365="nulová",J365,0)</f>
        <v>0</v>
      </c>
      <c r="BJ365" s="19" t="s">
        <v>86</v>
      </c>
      <c r="BK365" s="194">
        <f>ROUND(I365*H365,2)</f>
        <v>0</v>
      </c>
      <c r="BL365" s="19" t="s">
        <v>146</v>
      </c>
      <c r="BM365" s="193" t="s">
        <v>763</v>
      </c>
    </row>
    <row r="366" s="2" customFormat="1" ht="16.5" customHeight="1">
      <c r="A366" s="38"/>
      <c r="B366" s="180"/>
      <c r="C366" s="231" t="s">
        <v>764</v>
      </c>
      <c r="D366" s="231" t="s">
        <v>402</v>
      </c>
      <c r="E366" s="232" t="s">
        <v>421</v>
      </c>
      <c r="F366" s="233" t="s">
        <v>422</v>
      </c>
      <c r="G366" s="234" t="s">
        <v>150</v>
      </c>
      <c r="H366" s="235">
        <v>2</v>
      </c>
      <c r="I366" s="236"/>
      <c r="J366" s="237">
        <f>ROUND(I366*H366,2)</f>
        <v>0</v>
      </c>
      <c r="K366" s="238"/>
      <c r="L366" s="239"/>
      <c r="M366" s="240" t="s">
        <v>1</v>
      </c>
      <c r="N366" s="241" t="s">
        <v>44</v>
      </c>
      <c r="O366" s="77"/>
      <c r="P366" s="191">
        <f>O366*H366</f>
        <v>0</v>
      </c>
      <c r="Q366" s="191">
        <v>0.0020999999999999999</v>
      </c>
      <c r="R366" s="191">
        <f>Q366*H366</f>
        <v>0.0041999999999999997</v>
      </c>
      <c r="S366" s="191">
        <v>0</v>
      </c>
      <c r="T366" s="192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93" t="s">
        <v>181</v>
      </c>
      <c r="AT366" s="193" t="s">
        <v>402</v>
      </c>
      <c r="AU366" s="193" t="s">
        <v>88</v>
      </c>
      <c r="AY366" s="19" t="s">
        <v>140</v>
      </c>
      <c r="BE366" s="194">
        <f>IF(N366="základní",J366,0)</f>
        <v>0</v>
      </c>
      <c r="BF366" s="194">
        <f>IF(N366="snížená",J366,0)</f>
        <v>0</v>
      </c>
      <c r="BG366" s="194">
        <f>IF(N366="zákl. přenesená",J366,0)</f>
        <v>0</v>
      </c>
      <c r="BH366" s="194">
        <f>IF(N366="sníž. přenesená",J366,0)</f>
        <v>0</v>
      </c>
      <c r="BI366" s="194">
        <f>IF(N366="nulová",J366,0)</f>
        <v>0</v>
      </c>
      <c r="BJ366" s="19" t="s">
        <v>86</v>
      </c>
      <c r="BK366" s="194">
        <f>ROUND(I366*H366,2)</f>
        <v>0</v>
      </c>
      <c r="BL366" s="19" t="s">
        <v>146</v>
      </c>
      <c r="BM366" s="193" t="s">
        <v>765</v>
      </c>
    </row>
    <row r="367" s="2" customFormat="1" ht="33" customHeight="1">
      <c r="A367" s="38"/>
      <c r="B367" s="180"/>
      <c r="C367" s="181" t="s">
        <v>766</v>
      </c>
      <c r="D367" s="181" t="s">
        <v>142</v>
      </c>
      <c r="E367" s="182" t="s">
        <v>425</v>
      </c>
      <c r="F367" s="183" t="s">
        <v>426</v>
      </c>
      <c r="G367" s="184" t="s">
        <v>427</v>
      </c>
      <c r="H367" s="185">
        <v>162.90000000000001</v>
      </c>
      <c r="I367" s="186"/>
      <c r="J367" s="187">
        <f>ROUND(I367*H367,2)</f>
        <v>0</v>
      </c>
      <c r="K367" s="188"/>
      <c r="L367" s="39"/>
      <c r="M367" s="189" t="s">
        <v>1</v>
      </c>
      <c r="N367" s="190" t="s">
        <v>44</v>
      </c>
      <c r="O367" s="77"/>
      <c r="P367" s="191">
        <f>O367*H367</f>
        <v>0</v>
      </c>
      <c r="Q367" s="191">
        <v>0.15540000000000001</v>
      </c>
      <c r="R367" s="191">
        <f>Q367*H367</f>
        <v>25.314660000000003</v>
      </c>
      <c r="S367" s="191">
        <v>0</v>
      </c>
      <c r="T367" s="19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93" t="s">
        <v>146</v>
      </c>
      <c r="AT367" s="193" t="s">
        <v>142</v>
      </c>
      <c r="AU367" s="193" t="s">
        <v>88</v>
      </c>
      <c r="AY367" s="19" t="s">
        <v>140</v>
      </c>
      <c r="BE367" s="194">
        <f>IF(N367="základní",J367,0)</f>
        <v>0</v>
      </c>
      <c r="BF367" s="194">
        <f>IF(N367="snížená",J367,0)</f>
        <v>0</v>
      </c>
      <c r="BG367" s="194">
        <f>IF(N367="zákl. přenesená",J367,0)</f>
        <v>0</v>
      </c>
      <c r="BH367" s="194">
        <f>IF(N367="sníž. přenesená",J367,0)</f>
        <v>0</v>
      </c>
      <c r="BI367" s="194">
        <f>IF(N367="nulová",J367,0)</f>
        <v>0</v>
      </c>
      <c r="BJ367" s="19" t="s">
        <v>86</v>
      </c>
      <c r="BK367" s="194">
        <f>ROUND(I367*H367,2)</f>
        <v>0</v>
      </c>
      <c r="BL367" s="19" t="s">
        <v>146</v>
      </c>
      <c r="BM367" s="193" t="s">
        <v>767</v>
      </c>
    </row>
    <row r="368" s="13" customFormat="1">
      <c r="A368" s="13"/>
      <c r="B368" s="195"/>
      <c r="C368" s="13"/>
      <c r="D368" s="196" t="s">
        <v>159</v>
      </c>
      <c r="E368" s="197" t="s">
        <v>1</v>
      </c>
      <c r="F368" s="198" t="s">
        <v>768</v>
      </c>
      <c r="G368" s="13"/>
      <c r="H368" s="199">
        <v>162.90000000000001</v>
      </c>
      <c r="I368" s="200"/>
      <c r="J368" s="13"/>
      <c r="K368" s="13"/>
      <c r="L368" s="195"/>
      <c r="M368" s="201"/>
      <c r="N368" s="202"/>
      <c r="O368" s="202"/>
      <c r="P368" s="202"/>
      <c r="Q368" s="202"/>
      <c r="R368" s="202"/>
      <c r="S368" s="202"/>
      <c r="T368" s="20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159</v>
      </c>
      <c r="AU368" s="197" t="s">
        <v>88</v>
      </c>
      <c r="AV368" s="13" t="s">
        <v>88</v>
      </c>
      <c r="AW368" s="13" t="s">
        <v>35</v>
      </c>
      <c r="AX368" s="13" t="s">
        <v>86</v>
      </c>
      <c r="AY368" s="197" t="s">
        <v>140</v>
      </c>
    </row>
    <row r="369" s="2" customFormat="1" ht="24.15" customHeight="1">
      <c r="A369" s="38"/>
      <c r="B369" s="180"/>
      <c r="C369" s="231" t="s">
        <v>769</v>
      </c>
      <c r="D369" s="231" t="s">
        <v>402</v>
      </c>
      <c r="E369" s="232" t="s">
        <v>431</v>
      </c>
      <c r="F369" s="233" t="s">
        <v>432</v>
      </c>
      <c r="G369" s="234" t="s">
        <v>427</v>
      </c>
      <c r="H369" s="235">
        <v>179.19</v>
      </c>
      <c r="I369" s="236"/>
      <c r="J369" s="237">
        <f>ROUND(I369*H369,2)</f>
        <v>0</v>
      </c>
      <c r="K369" s="238"/>
      <c r="L369" s="239"/>
      <c r="M369" s="240" t="s">
        <v>1</v>
      </c>
      <c r="N369" s="241" t="s">
        <v>44</v>
      </c>
      <c r="O369" s="77"/>
      <c r="P369" s="191">
        <f>O369*H369</f>
        <v>0</v>
      </c>
      <c r="Q369" s="191">
        <v>0.048300000000000003</v>
      </c>
      <c r="R369" s="191">
        <f>Q369*H369</f>
        <v>8.6548770000000008</v>
      </c>
      <c r="S369" s="191">
        <v>0</v>
      </c>
      <c r="T369" s="19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93" t="s">
        <v>181</v>
      </c>
      <c r="AT369" s="193" t="s">
        <v>402</v>
      </c>
      <c r="AU369" s="193" t="s">
        <v>88</v>
      </c>
      <c r="AY369" s="19" t="s">
        <v>140</v>
      </c>
      <c r="BE369" s="194">
        <f>IF(N369="základní",J369,0)</f>
        <v>0</v>
      </c>
      <c r="BF369" s="194">
        <f>IF(N369="snížená",J369,0)</f>
        <v>0</v>
      </c>
      <c r="BG369" s="194">
        <f>IF(N369="zákl. přenesená",J369,0)</f>
        <v>0</v>
      </c>
      <c r="BH369" s="194">
        <f>IF(N369="sníž. přenesená",J369,0)</f>
        <v>0</v>
      </c>
      <c r="BI369" s="194">
        <f>IF(N369="nulová",J369,0)</f>
        <v>0</v>
      </c>
      <c r="BJ369" s="19" t="s">
        <v>86</v>
      </c>
      <c r="BK369" s="194">
        <f>ROUND(I369*H369,2)</f>
        <v>0</v>
      </c>
      <c r="BL369" s="19" t="s">
        <v>146</v>
      </c>
      <c r="BM369" s="193" t="s">
        <v>770</v>
      </c>
    </row>
    <row r="370" s="13" customFormat="1">
      <c r="A370" s="13"/>
      <c r="B370" s="195"/>
      <c r="C370" s="13"/>
      <c r="D370" s="196" t="s">
        <v>159</v>
      </c>
      <c r="E370" s="13"/>
      <c r="F370" s="198" t="s">
        <v>771</v>
      </c>
      <c r="G370" s="13"/>
      <c r="H370" s="199">
        <v>179.19</v>
      </c>
      <c r="I370" s="200"/>
      <c r="J370" s="13"/>
      <c r="K370" s="13"/>
      <c r="L370" s="195"/>
      <c r="M370" s="201"/>
      <c r="N370" s="202"/>
      <c r="O370" s="202"/>
      <c r="P370" s="202"/>
      <c r="Q370" s="202"/>
      <c r="R370" s="202"/>
      <c r="S370" s="202"/>
      <c r="T370" s="20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7" t="s">
        <v>159</v>
      </c>
      <c r="AU370" s="197" t="s">
        <v>88</v>
      </c>
      <c r="AV370" s="13" t="s">
        <v>88</v>
      </c>
      <c r="AW370" s="13" t="s">
        <v>3</v>
      </c>
      <c r="AX370" s="13" t="s">
        <v>86</v>
      </c>
      <c r="AY370" s="197" t="s">
        <v>140</v>
      </c>
    </row>
    <row r="371" s="2" customFormat="1" ht="24.15" customHeight="1">
      <c r="A371" s="38"/>
      <c r="B371" s="180"/>
      <c r="C371" s="181" t="s">
        <v>772</v>
      </c>
      <c r="D371" s="181" t="s">
        <v>142</v>
      </c>
      <c r="E371" s="182" t="s">
        <v>436</v>
      </c>
      <c r="F371" s="183" t="s">
        <v>437</v>
      </c>
      <c r="G371" s="184" t="s">
        <v>150</v>
      </c>
      <c r="H371" s="185">
        <v>3</v>
      </c>
      <c r="I371" s="186"/>
      <c r="J371" s="187">
        <f>ROUND(I371*H371,2)</f>
        <v>0</v>
      </c>
      <c r="K371" s="188"/>
      <c r="L371" s="39"/>
      <c r="M371" s="189" t="s">
        <v>1</v>
      </c>
      <c r="N371" s="190" t="s">
        <v>44</v>
      </c>
      <c r="O371" s="77"/>
      <c r="P371" s="191">
        <f>O371*H371</f>
        <v>0</v>
      </c>
      <c r="Q371" s="191">
        <v>7.0056599999999998</v>
      </c>
      <c r="R371" s="191">
        <f>Q371*H371</f>
        <v>21.01698</v>
      </c>
      <c r="S371" s="191">
        <v>0</v>
      </c>
      <c r="T371" s="19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93" t="s">
        <v>146</v>
      </c>
      <c r="AT371" s="193" t="s">
        <v>142</v>
      </c>
      <c r="AU371" s="193" t="s">
        <v>88</v>
      </c>
      <c r="AY371" s="19" t="s">
        <v>140</v>
      </c>
      <c r="BE371" s="194">
        <f>IF(N371="základní",J371,0)</f>
        <v>0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9" t="s">
        <v>86</v>
      </c>
      <c r="BK371" s="194">
        <f>ROUND(I371*H371,2)</f>
        <v>0</v>
      </c>
      <c r="BL371" s="19" t="s">
        <v>146</v>
      </c>
      <c r="BM371" s="193" t="s">
        <v>773</v>
      </c>
    </row>
    <row r="372" s="2" customFormat="1" ht="24.15" customHeight="1">
      <c r="A372" s="38"/>
      <c r="B372" s="180"/>
      <c r="C372" s="181" t="s">
        <v>774</v>
      </c>
      <c r="D372" s="181" t="s">
        <v>142</v>
      </c>
      <c r="E372" s="182" t="s">
        <v>775</v>
      </c>
      <c r="F372" s="183" t="s">
        <v>776</v>
      </c>
      <c r="G372" s="184" t="s">
        <v>150</v>
      </c>
      <c r="H372" s="185">
        <v>2</v>
      </c>
      <c r="I372" s="186"/>
      <c r="J372" s="187">
        <f>ROUND(I372*H372,2)</f>
        <v>0</v>
      </c>
      <c r="K372" s="188"/>
      <c r="L372" s="39"/>
      <c r="M372" s="189" t="s">
        <v>1</v>
      </c>
      <c r="N372" s="190" t="s">
        <v>44</v>
      </c>
      <c r="O372" s="77"/>
      <c r="P372" s="191">
        <f>O372*H372</f>
        <v>0</v>
      </c>
      <c r="Q372" s="191">
        <v>16.75142</v>
      </c>
      <c r="R372" s="191">
        <f>Q372*H372</f>
        <v>33.502839999999999</v>
      </c>
      <c r="S372" s="191">
        <v>0</v>
      </c>
      <c r="T372" s="192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93" t="s">
        <v>146</v>
      </c>
      <c r="AT372" s="193" t="s">
        <v>142</v>
      </c>
      <c r="AU372" s="193" t="s">
        <v>88</v>
      </c>
      <c r="AY372" s="19" t="s">
        <v>140</v>
      </c>
      <c r="BE372" s="194">
        <f>IF(N372="základní",J372,0)</f>
        <v>0</v>
      </c>
      <c r="BF372" s="194">
        <f>IF(N372="snížená",J372,0)</f>
        <v>0</v>
      </c>
      <c r="BG372" s="194">
        <f>IF(N372="zákl. přenesená",J372,0)</f>
        <v>0</v>
      </c>
      <c r="BH372" s="194">
        <f>IF(N372="sníž. přenesená",J372,0)</f>
        <v>0</v>
      </c>
      <c r="BI372" s="194">
        <f>IF(N372="nulová",J372,0)</f>
        <v>0</v>
      </c>
      <c r="BJ372" s="19" t="s">
        <v>86</v>
      </c>
      <c r="BK372" s="194">
        <f>ROUND(I372*H372,2)</f>
        <v>0</v>
      </c>
      <c r="BL372" s="19" t="s">
        <v>146</v>
      </c>
      <c r="BM372" s="193" t="s">
        <v>777</v>
      </c>
    </row>
    <row r="373" s="2" customFormat="1" ht="24.15" customHeight="1">
      <c r="A373" s="38"/>
      <c r="B373" s="180"/>
      <c r="C373" s="181" t="s">
        <v>778</v>
      </c>
      <c r="D373" s="181" t="s">
        <v>142</v>
      </c>
      <c r="E373" s="182" t="s">
        <v>440</v>
      </c>
      <c r="F373" s="183" t="s">
        <v>441</v>
      </c>
      <c r="G373" s="184" t="s">
        <v>427</v>
      </c>
      <c r="H373" s="185">
        <v>6.5</v>
      </c>
      <c r="I373" s="186"/>
      <c r="J373" s="187">
        <f>ROUND(I373*H373,2)</f>
        <v>0</v>
      </c>
      <c r="K373" s="188"/>
      <c r="L373" s="39"/>
      <c r="M373" s="189" t="s">
        <v>1</v>
      </c>
      <c r="N373" s="190" t="s">
        <v>44</v>
      </c>
      <c r="O373" s="77"/>
      <c r="P373" s="191">
        <f>O373*H373</f>
        <v>0</v>
      </c>
      <c r="Q373" s="191">
        <v>0.61348000000000003</v>
      </c>
      <c r="R373" s="191">
        <f>Q373*H373</f>
        <v>3.9876200000000002</v>
      </c>
      <c r="S373" s="191">
        <v>0</v>
      </c>
      <c r="T373" s="19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93" t="s">
        <v>146</v>
      </c>
      <c r="AT373" s="193" t="s">
        <v>142</v>
      </c>
      <c r="AU373" s="193" t="s">
        <v>88</v>
      </c>
      <c r="AY373" s="19" t="s">
        <v>140</v>
      </c>
      <c r="BE373" s="194">
        <f>IF(N373="základní",J373,0)</f>
        <v>0</v>
      </c>
      <c r="BF373" s="194">
        <f>IF(N373="snížená",J373,0)</f>
        <v>0</v>
      </c>
      <c r="BG373" s="194">
        <f>IF(N373="zákl. přenesená",J373,0)</f>
        <v>0</v>
      </c>
      <c r="BH373" s="194">
        <f>IF(N373="sníž. přenesená",J373,0)</f>
        <v>0</v>
      </c>
      <c r="BI373" s="194">
        <f>IF(N373="nulová",J373,0)</f>
        <v>0</v>
      </c>
      <c r="BJ373" s="19" t="s">
        <v>86</v>
      </c>
      <c r="BK373" s="194">
        <f>ROUND(I373*H373,2)</f>
        <v>0</v>
      </c>
      <c r="BL373" s="19" t="s">
        <v>146</v>
      </c>
      <c r="BM373" s="193" t="s">
        <v>779</v>
      </c>
    </row>
    <row r="374" s="2" customFormat="1" ht="16.5" customHeight="1">
      <c r="A374" s="38"/>
      <c r="B374" s="180"/>
      <c r="C374" s="231" t="s">
        <v>780</v>
      </c>
      <c r="D374" s="231" t="s">
        <v>402</v>
      </c>
      <c r="E374" s="232" t="s">
        <v>445</v>
      </c>
      <c r="F374" s="233" t="s">
        <v>446</v>
      </c>
      <c r="G374" s="234" t="s">
        <v>427</v>
      </c>
      <c r="H374" s="235">
        <v>7.1500000000000004</v>
      </c>
      <c r="I374" s="236"/>
      <c r="J374" s="237">
        <f>ROUND(I374*H374,2)</f>
        <v>0</v>
      </c>
      <c r="K374" s="238"/>
      <c r="L374" s="239"/>
      <c r="M374" s="240" t="s">
        <v>1</v>
      </c>
      <c r="N374" s="241" t="s">
        <v>44</v>
      </c>
      <c r="O374" s="77"/>
      <c r="P374" s="191">
        <f>O374*H374</f>
        <v>0</v>
      </c>
      <c r="Q374" s="191">
        <v>0.29959999999999998</v>
      </c>
      <c r="R374" s="191">
        <f>Q374*H374</f>
        <v>2.1421399999999999</v>
      </c>
      <c r="S374" s="191">
        <v>0</v>
      </c>
      <c r="T374" s="192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93" t="s">
        <v>181</v>
      </c>
      <c r="AT374" s="193" t="s">
        <v>402</v>
      </c>
      <c r="AU374" s="193" t="s">
        <v>88</v>
      </c>
      <c r="AY374" s="19" t="s">
        <v>140</v>
      </c>
      <c r="BE374" s="194">
        <f>IF(N374="základní",J374,0)</f>
        <v>0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19" t="s">
        <v>86</v>
      </c>
      <c r="BK374" s="194">
        <f>ROUND(I374*H374,2)</f>
        <v>0</v>
      </c>
      <c r="BL374" s="19" t="s">
        <v>146</v>
      </c>
      <c r="BM374" s="193" t="s">
        <v>781</v>
      </c>
    </row>
    <row r="375" s="13" customFormat="1">
      <c r="A375" s="13"/>
      <c r="B375" s="195"/>
      <c r="C375" s="13"/>
      <c r="D375" s="196" t="s">
        <v>159</v>
      </c>
      <c r="E375" s="13"/>
      <c r="F375" s="198" t="s">
        <v>782</v>
      </c>
      <c r="G375" s="13"/>
      <c r="H375" s="199">
        <v>7.1500000000000004</v>
      </c>
      <c r="I375" s="200"/>
      <c r="J375" s="13"/>
      <c r="K375" s="13"/>
      <c r="L375" s="195"/>
      <c r="M375" s="201"/>
      <c r="N375" s="202"/>
      <c r="O375" s="202"/>
      <c r="P375" s="202"/>
      <c r="Q375" s="202"/>
      <c r="R375" s="202"/>
      <c r="S375" s="202"/>
      <c r="T375" s="20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7" t="s">
        <v>159</v>
      </c>
      <c r="AU375" s="197" t="s">
        <v>88</v>
      </c>
      <c r="AV375" s="13" t="s">
        <v>88</v>
      </c>
      <c r="AW375" s="13" t="s">
        <v>3</v>
      </c>
      <c r="AX375" s="13" t="s">
        <v>86</v>
      </c>
      <c r="AY375" s="197" t="s">
        <v>140</v>
      </c>
    </row>
    <row r="376" s="2" customFormat="1" ht="24.15" customHeight="1">
      <c r="A376" s="38"/>
      <c r="B376" s="180"/>
      <c r="C376" s="181" t="s">
        <v>783</v>
      </c>
      <c r="D376" s="181" t="s">
        <v>142</v>
      </c>
      <c r="E376" s="182" t="s">
        <v>784</v>
      </c>
      <c r="F376" s="183" t="s">
        <v>785</v>
      </c>
      <c r="G376" s="184" t="s">
        <v>427</v>
      </c>
      <c r="H376" s="185">
        <v>3</v>
      </c>
      <c r="I376" s="186"/>
      <c r="J376" s="187">
        <f>ROUND(I376*H376,2)</f>
        <v>0</v>
      </c>
      <c r="K376" s="188"/>
      <c r="L376" s="39"/>
      <c r="M376" s="189" t="s">
        <v>1</v>
      </c>
      <c r="N376" s="190" t="s">
        <v>44</v>
      </c>
      <c r="O376" s="77"/>
      <c r="P376" s="191">
        <f>O376*H376</f>
        <v>0</v>
      </c>
      <c r="Q376" s="191">
        <v>0.74931999999999999</v>
      </c>
      <c r="R376" s="191">
        <f>Q376*H376</f>
        <v>2.24796</v>
      </c>
      <c r="S376" s="191">
        <v>0</v>
      </c>
      <c r="T376" s="19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93" t="s">
        <v>146</v>
      </c>
      <c r="AT376" s="193" t="s">
        <v>142</v>
      </c>
      <c r="AU376" s="193" t="s">
        <v>88</v>
      </c>
      <c r="AY376" s="19" t="s">
        <v>140</v>
      </c>
      <c r="BE376" s="194">
        <f>IF(N376="základní",J376,0)</f>
        <v>0</v>
      </c>
      <c r="BF376" s="194">
        <f>IF(N376="snížená",J376,0)</f>
        <v>0</v>
      </c>
      <c r="BG376" s="194">
        <f>IF(N376="zákl. přenesená",J376,0)</f>
        <v>0</v>
      </c>
      <c r="BH376" s="194">
        <f>IF(N376="sníž. přenesená",J376,0)</f>
        <v>0</v>
      </c>
      <c r="BI376" s="194">
        <f>IF(N376="nulová",J376,0)</f>
        <v>0</v>
      </c>
      <c r="BJ376" s="19" t="s">
        <v>86</v>
      </c>
      <c r="BK376" s="194">
        <f>ROUND(I376*H376,2)</f>
        <v>0</v>
      </c>
      <c r="BL376" s="19" t="s">
        <v>146</v>
      </c>
      <c r="BM376" s="193" t="s">
        <v>786</v>
      </c>
    </row>
    <row r="377" s="2" customFormat="1" ht="16.5" customHeight="1">
      <c r="A377" s="38"/>
      <c r="B377" s="180"/>
      <c r="C377" s="231" t="s">
        <v>787</v>
      </c>
      <c r="D377" s="231" t="s">
        <v>402</v>
      </c>
      <c r="E377" s="232" t="s">
        <v>788</v>
      </c>
      <c r="F377" s="233" t="s">
        <v>789</v>
      </c>
      <c r="G377" s="234" t="s">
        <v>427</v>
      </c>
      <c r="H377" s="235">
        <v>3.2999999999999998</v>
      </c>
      <c r="I377" s="236"/>
      <c r="J377" s="237">
        <f>ROUND(I377*H377,2)</f>
        <v>0</v>
      </c>
      <c r="K377" s="238"/>
      <c r="L377" s="239"/>
      <c r="M377" s="240" t="s">
        <v>1</v>
      </c>
      <c r="N377" s="241" t="s">
        <v>44</v>
      </c>
      <c r="O377" s="77"/>
      <c r="P377" s="191">
        <f>O377*H377</f>
        <v>0</v>
      </c>
      <c r="Q377" s="191">
        <v>0.41599999999999998</v>
      </c>
      <c r="R377" s="191">
        <f>Q377*H377</f>
        <v>1.3727999999999998</v>
      </c>
      <c r="S377" s="191">
        <v>0</v>
      </c>
      <c r="T377" s="192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93" t="s">
        <v>181</v>
      </c>
      <c r="AT377" s="193" t="s">
        <v>402</v>
      </c>
      <c r="AU377" s="193" t="s">
        <v>88</v>
      </c>
      <c r="AY377" s="19" t="s">
        <v>140</v>
      </c>
      <c r="BE377" s="194">
        <f>IF(N377="základní",J377,0)</f>
        <v>0</v>
      </c>
      <c r="BF377" s="194">
        <f>IF(N377="snížená",J377,0)</f>
        <v>0</v>
      </c>
      <c r="BG377" s="194">
        <f>IF(N377="zákl. přenesená",J377,0)</f>
        <v>0</v>
      </c>
      <c r="BH377" s="194">
        <f>IF(N377="sníž. přenesená",J377,0)</f>
        <v>0</v>
      </c>
      <c r="BI377" s="194">
        <f>IF(N377="nulová",J377,0)</f>
        <v>0</v>
      </c>
      <c r="BJ377" s="19" t="s">
        <v>86</v>
      </c>
      <c r="BK377" s="194">
        <f>ROUND(I377*H377,2)</f>
        <v>0</v>
      </c>
      <c r="BL377" s="19" t="s">
        <v>146</v>
      </c>
      <c r="BM377" s="193" t="s">
        <v>790</v>
      </c>
    </row>
    <row r="378" s="13" customFormat="1">
      <c r="A378" s="13"/>
      <c r="B378" s="195"/>
      <c r="C378" s="13"/>
      <c r="D378" s="196" t="s">
        <v>159</v>
      </c>
      <c r="E378" s="13"/>
      <c r="F378" s="198" t="s">
        <v>791</v>
      </c>
      <c r="G378" s="13"/>
      <c r="H378" s="199">
        <v>3.2999999999999998</v>
      </c>
      <c r="I378" s="200"/>
      <c r="J378" s="13"/>
      <c r="K378" s="13"/>
      <c r="L378" s="195"/>
      <c r="M378" s="201"/>
      <c r="N378" s="202"/>
      <c r="O378" s="202"/>
      <c r="P378" s="202"/>
      <c r="Q378" s="202"/>
      <c r="R378" s="202"/>
      <c r="S378" s="202"/>
      <c r="T378" s="20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159</v>
      </c>
      <c r="AU378" s="197" t="s">
        <v>88</v>
      </c>
      <c r="AV378" s="13" t="s">
        <v>88</v>
      </c>
      <c r="AW378" s="13" t="s">
        <v>3</v>
      </c>
      <c r="AX378" s="13" t="s">
        <v>86</v>
      </c>
      <c r="AY378" s="197" t="s">
        <v>140</v>
      </c>
    </row>
    <row r="379" s="2" customFormat="1" ht="24.15" customHeight="1">
      <c r="A379" s="38"/>
      <c r="B379" s="180"/>
      <c r="C379" s="181" t="s">
        <v>792</v>
      </c>
      <c r="D379" s="181" t="s">
        <v>142</v>
      </c>
      <c r="E379" s="182" t="s">
        <v>793</v>
      </c>
      <c r="F379" s="183" t="s">
        <v>794</v>
      </c>
      <c r="G379" s="184" t="s">
        <v>427</v>
      </c>
      <c r="H379" s="185">
        <v>13</v>
      </c>
      <c r="I379" s="186"/>
      <c r="J379" s="187">
        <f>ROUND(I379*H379,2)</f>
        <v>0</v>
      </c>
      <c r="K379" s="188"/>
      <c r="L379" s="39"/>
      <c r="M379" s="189" t="s">
        <v>1</v>
      </c>
      <c r="N379" s="190" t="s">
        <v>44</v>
      </c>
      <c r="O379" s="77"/>
      <c r="P379" s="191">
        <f>O379*H379</f>
        <v>0</v>
      </c>
      <c r="Q379" s="191">
        <v>0.88534999999999997</v>
      </c>
      <c r="R379" s="191">
        <f>Q379*H379</f>
        <v>11.509549999999999</v>
      </c>
      <c r="S379" s="191">
        <v>0</v>
      </c>
      <c r="T379" s="192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93" t="s">
        <v>146</v>
      </c>
      <c r="AT379" s="193" t="s">
        <v>142</v>
      </c>
      <c r="AU379" s="193" t="s">
        <v>88</v>
      </c>
      <c r="AY379" s="19" t="s">
        <v>140</v>
      </c>
      <c r="BE379" s="194">
        <f>IF(N379="základní",J379,0)</f>
        <v>0</v>
      </c>
      <c r="BF379" s="194">
        <f>IF(N379="snížená",J379,0)</f>
        <v>0</v>
      </c>
      <c r="BG379" s="194">
        <f>IF(N379="zákl. přenesená",J379,0)</f>
        <v>0</v>
      </c>
      <c r="BH379" s="194">
        <f>IF(N379="sníž. přenesená",J379,0)</f>
        <v>0</v>
      </c>
      <c r="BI379" s="194">
        <f>IF(N379="nulová",J379,0)</f>
        <v>0</v>
      </c>
      <c r="BJ379" s="19" t="s">
        <v>86</v>
      </c>
      <c r="BK379" s="194">
        <f>ROUND(I379*H379,2)</f>
        <v>0</v>
      </c>
      <c r="BL379" s="19" t="s">
        <v>146</v>
      </c>
      <c r="BM379" s="193" t="s">
        <v>795</v>
      </c>
    </row>
    <row r="380" s="2" customFormat="1" ht="16.5" customHeight="1">
      <c r="A380" s="38"/>
      <c r="B380" s="180"/>
      <c r="C380" s="231" t="s">
        <v>796</v>
      </c>
      <c r="D380" s="231" t="s">
        <v>402</v>
      </c>
      <c r="E380" s="232" t="s">
        <v>797</v>
      </c>
      <c r="F380" s="233" t="s">
        <v>798</v>
      </c>
      <c r="G380" s="234" t="s">
        <v>427</v>
      </c>
      <c r="H380" s="235">
        <v>14.300000000000001</v>
      </c>
      <c r="I380" s="236"/>
      <c r="J380" s="237">
        <f>ROUND(I380*H380,2)</f>
        <v>0</v>
      </c>
      <c r="K380" s="238"/>
      <c r="L380" s="239"/>
      <c r="M380" s="240" t="s">
        <v>1</v>
      </c>
      <c r="N380" s="241" t="s">
        <v>44</v>
      </c>
      <c r="O380" s="77"/>
      <c r="P380" s="191">
        <f>O380*H380</f>
        <v>0</v>
      </c>
      <c r="Q380" s="191">
        <v>0.59999999999999998</v>
      </c>
      <c r="R380" s="191">
        <f>Q380*H380</f>
        <v>8.5800000000000001</v>
      </c>
      <c r="S380" s="191">
        <v>0</v>
      </c>
      <c r="T380" s="192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93" t="s">
        <v>181</v>
      </c>
      <c r="AT380" s="193" t="s">
        <v>402</v>
      </c>
      <c r="AU380" s="193" t="s">
        <v>88</v>
      </c>
      <c r="AY380" s="19" t="s">
        <v>140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9" t="s">
        <v>86</v>
      </c>
      <c r="BK380" s="194">
        <f>ROUND(I380*H380,2)</f>
        <v>0</v>
      </c>
      <c r="BL380" s="19" t="s">
        <v>146</v>
      </c>
      <c r="BM380" s="193" t="s">
        <v>799</v>
      </c>
    </row>
    <row r="381" s="13" customFormat="1">
      <c r="A381" s="13"/>
      <c r="B381" s="195"/>
      <c r="C381" s="13"/>
      <c r="D381" s="196" t="s">
        <v>159</v>
      </c>
      <c r="E381" s="13"/>
      <c r="F381" s="198" t="s">
        <v>800</v>
      </c>
      <c r="G381" s="13"/>
      <c r="H381" s="199">
        <v>14.300000000000001</v>
      </c>
      <c r="I381" s="200"/>
      <c r="J381" s="13"/>
      <c r="K381" s="13"/>
      <c r="L381" s="195"/>
      <c r="M381" s="201"/>
      <c r="N381" s="202"/>
      <c r="O381" s="202"/>
      <c r="P381" s="202"/>
      <c r="Q381" s="202"/>
      <c r="R381" s="202"/>
      <c r="S381" s="202"/>
      <c r="T381" s="20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7" t="s">
        <v>159</v>
      </c>
      <c r="AU381" s="197" t="s">
        <v>88</v>
      </c>
      <c r="AV381" s="13" t="s">
        <v>88</v>
      </c>
      <c r="AW381" s="13" t="s">
        <v>3</v>
      </c>
      <c r="AX381" s="13" t="s">
        <v>86</v>
      </c>
      <c r="AY381" s="197" t="s">
        <v>140</v>
      </c>
    </row>
    <row r="382" s="2" customFormat="1" ht="33" customHeight="1">
      <c r="A382" s="38"/>
      <c r="B382" s="180"/>
      <c r="C382" s="181" t="s">
        <v>801</v>
      </c>
      <c r="D382" s="181" t="s">
        <v>142</v>
      </c>
      <c r="E382" s="182" t="s">
        <v>450</v>
      </c>
      <c r="F382" s="183" t="s">
        <v>451</v>
      </c>
      <c r="G382" s="184" t="s">
        <v>427</v>
      </c>
      <c r="H382" s="185">
        <v>20</v>
      </c>
      <c r="I382" s="186"/>
      <c r="J382" s="187">
        <f>ROUND(I382*H382,2)</f>
        <v>0</v>
      </c>
      <c r="K382" s="188"/>
      <c r="L382" s="39"/>
      <c r="M382" s="189" t="s">
        <v>1</v>
      </c>
      <c r="N382" s="190" t="s">
        <v>44</v>
      </c>
      <c r="O382" s="77"/>
      <c r="P382" s="191">
        <f>O382*H382</f>
        <v>0</v>
      </c>
      <c r="Q382" s="191">
        <v>0.00060999999999999997</v>
      </c>
      <c r="R382" s="191">
        <f>Q382*H382</f>
        <v>0.012199999999999999</v>
      </c>
      <c r="S382" s="191">
        <v>0</v>
      </c>
      <c r="T382" s="19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93" t="s">
        <v>146</v>
      </c>
      <c r="AT382" s="193" t="s">
        <v>142</v>
      </c>
      <c r="AU382" s="193" t="s">
        <v>88</v>
      </c>
      <c r="AY382" s="19" t="s">
        <v>140</v>
      </c>
      <c r="BE382" s="194">
        <f>IF(N382="základní",J382,0)</f>
        <v>0</v>
      </c>
      <c r="BF382" s="194">
        <f>IF(N382="snížená",J382,0)</f>
        <v>0</v>
      </c>
      <c r="BG382" s="194">
        <f>IF(N382="zákl. přenesená",J382,0)</f>
        <v>0</v>
      </c>
      <c r="BH382" s="194">
        <f>IF(N382="sníž. přenesená",J382,0)</f>
        <v>0</v>
      </c>
      <c r="BI382" s="194">
        <f>IF(N382="nulová",J382,0)</f>
        <v>0</v>
      </c>
      <c r="BJ382" s="19" t="s">
        <v>86</v>
      </c>
      <c r="BK382" s="194">
        <f>ROUND(I382*H382,2)</f>
        <v>0</v>
      </c>
      <c r="BL382" s="19" t="s">
        <v>146</v>
      </c>
      <c r="BM382" s="193" t="s">
        <v>802</v>
      </c>
    </row>
    <row r="383" s="2" customFormat="1" ht="24.15" customHeight="1">
      <c r="A383" s="38"/>
      <c r="B383" s="180"/>
      <c r="C383" s="181" t="s">
        <v>803</v>
      </c>
      <c r="D383" s="181" t="s">
        <v>142</v>
      </c>
      <c r="E383" s="182" t="s">
        <v>455</v>
      </c>
      <c r="F383" s="183" t="s">
        <v>456</v>
      </c>
      <c r="G383" s="184" t="s">
        <v>427</v>
      </c>
      <c r="H383" s="185">
        <v>3228</v>
      </c>
      <c r="I383" s="186"/>
      <c r="J383" s="187">
        <f>ROUND(I383*H383,2)</f>
        <v>0</v>
      </c>
      <c r="K383" s="188"/>
      <c r="L383" s="39"/>
      <c r="M383" s="189" t="s">
        <v>1</v>
      </c>
      <c r="N383" s="190" t="s">
        <v>44</v>
      </c>
      <c r="O383" s="77"/>
      <c r="P383" s="191">
        <f>O383*H383</f>
        <v>0</v>
      </c>
      <c r="Q383" s="191">
        <v>0</v>
      </c>
      <c r="R383" s="191">
        <f>Q383*H383</f>
        <v>0</v>
      </c>
      <c r="S383" s="191">
        <v>0.085999999999999993</v>
      </c>
      <c r="T383" s="192">
        <f>S383*H383</f>
        <v>277.608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93" t="s">
        <v>146</v>
      </c>
      <c r="AT383" s="193" t="s">
        <v>142</v>
      </c>
      <c r="AU383" s="193" t="s">
        <v>88</v>
      </c>
      <c r="AY383" s="19" t="s">
        <v>140</v>
      </c>
      <c r="BE383" s="194">
        <f>IF(N383="základní",J383,0)</f>
        <v>0</v>
      </c>
      <c r="BF383" s="194">
        <f>IF(N383="snížená",J383,0)</f>
        <v>0</v>
      </c>
      <c r="BG383" s="194">
        <f>IF(N383="zákl. přenesená",J383,0)</f>
        <v>0</v>
      </c>
      <c r="BH383" s="194">
        <f>IF(N383="sníž. přenesená",J383,0)</f>
        <v>0</v>
      </c>
      <c r="BI383" s="194">
        <f>IF(N383="nulová",J383,0)</f>
        <v>0</v>
      </c>
      <c r="BJ383" s="19" t="s">
        <v>86</v>
      </c>
      <c r="BK383" s="194">
        <f>ROUND(I383*H383,2)</f>
        <v>0</v>
      </c>
      <c r="BL383" s="19" t="s">
        <v>146</v>
      </c>
      <c r="BM383" s="193" t="s">
        <v>804</v>
      </c>
    </row>
    <row r="384" s="13" customFormat="1">
      <c r="A384" s="13"/>
      <c r="B384" s="195"/>
      <c r="C384" s="13"/>
      <c r="D384" s="196" t="s">
        <v>159</v>
      </c>
      <c r="E384" s="197" t="s">
        <v>1</v>
      </c>
      <c r="F384" s="198" t="s">
        <v>805</v>
      </c>
      <c r="G384" s="13"/>
      <c r="H384" s="199">
        <v>3228</v>
      </c>
      <c r="I384" s="200"/>
      <c r="J384" s="13"/>
      <c r="K384" s="13"/>
      <c r="L384" s="195"/>
      <c r="M384" s="201"/>
      <c r="N384" s="202"/>
      <c r="O384" s="202"/>
      <c r="P384" s="202"/>
      <c r="Q384" s="202"/>
      <c r="R384" s="202"/>
      <c r="S384" s="202"/>
      <c r="T384" s="20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7" t="s">
        <v>159</v>
      </c>
      <c r="AU384" s="197" t="s">
        <v>88</v>
      </c>
      <c r="AV384" s="13" t="s">
        <v>88</v>
      </c>
      <c r="AW384" s="13" t="s">
        <v>35</v>
      </c>
      <c r="AX384" s="13" t="s">
        <v>86</v>
      </c>
      <c r="AY384" s="197" t="s">
        <v>140</v>
      </c>
    </row>
    <row r="385" s="2" customFormat="1" ht="21.75" customHeight="1">
      <c r="A385" s="38"/>
      <c r="B385" s="180"/>
      <c r="C385" s="181" t="s">
        <v>806</v>
      </c>
      <c r="D385" s="181" t="s">
        <v>142</v>
      </c>
      <c r="E385" s="182" t="s">
        <v>460</v>
      </c>
      <c r="F385" s="183" t="s">
        <v>807</v>
      </c>
      <c r="G385" s="184" t="s">
        <v>427</v>
      </c>
      <c r="H385" s="185">
        <v>94.400000000000006</v>
      </c>
      <c r="I385" s="186"/>
      <c r="J385" s="187">
        <f>ROUND(I385*H385,2)</f>
        <v>0</v>
      </c>
      <c r="K385" s="188"/>
      <c r="L385" s="39"/>
      <c r="M385" s="189" t="s">
        <v>1</v>
      </c>
      <c r="N385" s="190" t="s">
        <v>44</v>
      </c>
      <c r="O385" s="77"/>
      <c r="P385" s="191">
        <f>O385*H385</f>
        <v>0</v>
      </c>
      <c r="Q385" s="191">
        <v>0</v>
      </c>
      <c r="R385" s="191">
        <f>Q385*H385</f>
        <v>0</v>
      </c>
      <c r="S385" s="191">
        <v>0.58199999999999996</v>
      </c>
      <c r="T385" s="192">
        <f>S385*H385</f>
        <v>54.940800000000003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93" t="s">
        <v>146</v>
      </c>
      <c r="AT385" s="193" t="s">
        <v>142</v>
      </c>
      <c r="AU385" s="193" t="s">
        <v>88</v>
      </c>
      <c r="AY385" s="19" t="s">
        <v>140</v>
      </c>
      <c r="BE385" s="194">
        <f>IF(N385="základní",J385,0)</f>
        <v>0</v>
      </c>
      <c r="BF385" s="194">
        <f>IF(N385="snížená",J385,0)</f>
        <v>0</v>
      </c>
      <c r="BG385" s="194">
        <f>IF(N385="zákl. přenesená",J385,0)</f>
        <v>0</v>
      </c>
      <c r="BH385" s="194">
        <f>IF(N385="sníž. přenesená",J385,0)</f>
        <v>0</v>
      </c>
      <c r="BI385" s="194">
        <f>IF(N385="nulová",J385,0)</f>
        <v>0</v>
      </c>
      <c r="BJ385" s="19" t="s">
        <v>86</v>
      </c>
      <c r="BK385" s="194">
        <f>ROUND(I385*H385,2)</f>
        <v>0</v>
      </c>
      <c r="BL385" s="19" t="s">
        <v>146</v>
      </c>
      <c r="BM385" s="193" t="s">
        <v>808</v>
      </c>
    </row>
    <row r="386" s="13" customFormat="1">
      <c r="A386" s="13"/>
      <c r="B386" s="195"/>
      <c r="C386" s="13"/>
      <c r="D386" s="196" t="s">
        <v>159</v>
      </c>
      <c r="E386" s="197" t="s">
        <v>1</v>
      </c>
      <c r="F386" s="198" t="s">
        <v>809</v>
      </c>
      <c r="G386" s="13"/>
      <c r="H386" s="199">
        <v>94.400000000000006</v>
      </c>
      <c r="I386" s="200"/>
      <c r="J386" s="13"/>
      <c r="K386" s="13"/>
      <c r="L386" s="195"/>
      <c r="M386" s="201"/>
      <c r="N386" s="202"/>
      <c r="O386" s="202"/>
      <c r="P386" s="202"/>
      <c r="Q386" s="202"/>
      <c r="R386" s="202"/>
      <c r="S386" s="202"/>
      <c r="T386" s="20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7" t="s">
        <v>159</v>
      </c>
      <c r="AU386" s="197" t="s">
        <v>88</v>
      </c>
      <c r="AV386" s="13" t="s">
        <v>88</v>
      </c>
      <c r="AW386" s="13" t="s">
        <v>35</v>
      </c>
      <c r="AX386" s="13" t="s">
        <v>86</v>
      </c>
      <c r="AY386" s="197" t="s">
        <v>140</v>
      </c>
    </row>
    <row r="387" s="2" customFormat="1" ht="24.15" customHeight="1">
      <c r="A387" s="38"/>
      <c r="B387" s="180"/>
      <c r="C387" s="181" t="s">
        <v>810</v>
      </c>
      <c r="D387" s="181" t="s">
        <v>142</v>
      </c>
      <c r="E387" s="182" t="s">
        <v>465</v>
      </c>
      <c r="F387" s="183" t="s">
        <v>466</v>
      </c>
      <c r="G387" s="184" t="s">
        <v>427</v>
      </c>
      <c r="H387" s="185">
        <v>5</v>
      </c>
      <c r="I387" s="186"/>
      <c r="J387" s="187">
        <f>ROUND(I387*H387,2)</f>
        <v>0</v>
      </c>
      <c r="K387" s="188"/>
      <c r="L387" s="39"/>
      <c r="M387" s="189" t="s">
        <v>1</v>
      </c>
      <c r="N387" s="190" t="s">
        <v>44</v>
      </c>
      <c r="O387" s="77"/>
      <c r="P387" s="191">
        <f>O387*H387</f>
        <v>0</v>
      </c>
      <c r="Q387" s="191">
        <v>0</v>
      </c>
      <c r="R387" s="191">
        <f>Q387*H387</f>
        <v>0</v>
      </c>
      <c r="S387" s="191">
        <v>0.042999999999999997</v>
      </c>
      <c r="T387" s="192">
        <f>S387*H387</f>
        <v>0.21499999999999997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93" t="s">
        <v>146</v>
      </c>
      <c r="AT387" s="193" t="s">
        <v>142</v>
      </c>
      <c r="AU387" s="193" t="s">
        <v>88</v>
      </c>
      <c r="AY387" s="19" t="s">
        <v>140</v>
      </c>
      <c r="BE387" s="194">
        <f>IF(N387="základní",J387,0)</f>
        <v>0</v>
      </c>
      <c r="BF387" s="194">
        <f>IF(N387="snížená",J387,0)</f>
        <v>0</v>
      </c>
      <c r="BG387" s="194">
        <f>IF(N387="zákl. přenesená",J387,0)</f>
        <v>0</v>
      </c>
      <c r="BH387" s="194">
        <f>IF(N387="sníž. přenesená",J387,0)</f>
        <v>0</v>
      </c>
      <c r="BI387" s="194">
        <f>IF(N387="nulová",J387,0)</f>
        <v>0</v>
      </c>
      <c r="BJ387" s="19" t="s">
        <v>86</v>
      </c>
      <c r="BK387" s="194">
        <f>ROUND(I387*H387,2)</f>
        <v>0</v>
      </c>
      <c r="BL387" s="19" t="s">
        <v>146</v>
      </c>
      <c r="BM387" s="193" t="s">
        <v>811</v>
      </c>
    </row>
    <row r="388" s="13" customFormat="1">
      <c r="A388" s="13"/>
      <c r="B388" s="195"/>
      <c r="C388" s="13"/>
      <c r="D388" s="196" t="s">
        <v>159</v>
      </c>
      <c r="E388" s="197" t="s">
        <v>1</v>
      </c>
      <c r="F388" s="198" t="s">
        <v>812</v>
      </c>
      <c r="G388" s="13"/>
      <c r="H388" s="199">
        <v>5</v>
      </c>
      <c r="I388" s="200"/>
      <c r="J388" s="13"/>
      <c r="K388" s="13"/>
      <c r="L388" s="195"/>
      <c r="M388" s="201"/>
      <c r="N388" s="202"/>
      <c r="O388" s="202"/>
      <c r="P388" s="202"/>
      <c r="Q388" s="202"/>
      <c r="R388" s="202"/>
      <c r="S388" s="202"/>
      <c r="T388" s="20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7" t="s">
        <v>159</v>
      </c>
      <c r="AU388" s="197" t="s">
        <v>88</v>
      </c>
      <c r="AV388" s="13" t="s">
        <v>88</v>
      </c>
      <c r="AW388" s="13" t="s">
        <v>35</v>
      </c>
      <c r="AX388" s="13" t="s">
        <v>86</v>
      </c>
      <c r="AY388" s="197" t="s">
        <v>140</v>
      </c>
    </row>
    <row r="389" s="2" customFormat="1" ht="24.15" customHeight="1">
      <c r="A389" s="38"/>
      <c r="B389" s="180"/>
      <c r="C389" s="181" t="s">
        <v>813</v>
      </c>
      <c r="D389" s="181" t="s">
        <v>142</v>
      </c>
      <c r="E389" s="182" t="s">
        <v>470</v>
      </c>
      <c r="F389" s="183" t="s">
        <v>471</v>
      </c>
      <c r="G389" s="184" t="s">
        <v>427</v>
      </c>
      <c r="H389" s="185">
        <v>8.1639999999999997</v>
      </c>
      <c r="I389" s="186"/>
      <c r="J389" s="187">
        <f>ROUND(I389*H389,2)</f>
        <v>0</v>
      </c>
      <c r="K389" s="188"/>
      <c r="L389" s="39"/>
      <c r="M389" s="189" t="s">
        <v>1</v>
      </c>
      <c r="N389" s="190" t="s">
        <v>44</v>
      </c>
      <c r="O389" s="77"/>
      <c r="P389" s="191">
        <f>O389*H389</f>
        <v>0</v>
      </c>
      <c r="Q389" s="191">
        <v>8.0000000000000007E-05</v>
      </c>
      <c r="R389" s="191">
        <f>Q389*H389</f>
        <v>0.00065311999999999998</v>
      </c>
      <c r="S389" s="191">
        <v>0</v>
      </c>
      <c r="T389" s="192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93" t="s">
        <v>146</v>
      </c>
      <c r="AT389" s="193" t="s">
        <v>142</v>
      </c>
      <c r="AU389" s="193" t="s">
        <v>88</v>
      </c>
      <c r="AY389" s="19" t="s">
        <v>140</v>
      </c>
      <c r="BE389" s="194">
        <f>IF(N389="základní",J389,0)</f>
        <v>0</v>
      </c>
      <c r="BF389" s="194">
        <f>IF(N389="snížená",J389,0)</f>
        <v>0</v>
      </c>
      <c r="BG389" s="194">
        <f>IF(N389="zákl. přenesená",J389,0)</f>
        <v>0</v>
      </c>
      <c r="BH389" s="194">
        <f>IF(N389="sníž. přenesená",J389,0)</f>
        <v>0</v>
      </c>
      <c r="BI389" s="194">
        <f>IF(N389="nulová",J389,0)</f>
        <v>0</v>
      </c>
      <c r="BJ389" s="19" t="s">
        <v>86</v>
      </c>
      <c r="BK389" s="194">
        <f>ROUND(I389*H389,2)</f>
        <v>0</v>
      </c>
      <c r="BL389" s="19" t="s">
        <v>146</v>
      </c>
      <c r="BM389" s="193" t="s">
        <v>814</v>
      </c>
    </row>
    <row r="390" s="13" customFormat="1">
      <c r="A390" s="13"/>
      <c r="B390" s="195"/>
      <c r="C390" s="13"/>
      <c r="D390" s="196" t="s">
        <v>159</v>
      </c>
      <c r="E390" s="197" t="s">
        <v>1</v>
      </c>
      <c r="F390" s="198" t="s">
        <v>815</v>
      </c>
      <c r="G390" s="13"/>
      <c r="H390" s="199">
        <v>8.1639999999999997</v>
      </c>
      <c r="I390" s="200"/>
      <c r="J390" s="13"/>
      <c r="K390" s="13"/>
      <c r="L390" s="195"/>
      <c r="M390" s="201"/>
      <c r="N390" s="202"/>
      <c r="O390" s="202"/>
      <c r="P390" s="202"/>
      <c r="Q390" s="202"/>
      <c r="R390" s="202"/>
      <c r="S390" s="202"/>
      <c r="T390" s="20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7" t="s">
        <v>159</v>
      </c>
      <c r="AU390" s="197" t="s">
        <v>88</v>
      </c>
      <c r="AV390" s="13" t="s">
        <v>88</v>
      </c>
      <c r="AW390" s="13" t="s">
        <v>35</v>
      </c>
      <c r="AX390" s="13" t="s">
        <v>86</v>
      </c>
      <c r="AY390" s="197" t="s">
        <v>140</v>
      </c>
    </row>
    <row r="391" s="2" customFormat="1" ht="24.15" customHeight="1">
      <c r="A391" s="38"/>
      <c r="B391" s="180"/>
      <c r="C391" s="181" t="s">
        <v>816</v>
      </c>
      <c r="D391" s="181" t="s">
        <v>142</v>
      </c>
      <c r="E391" s="182" t="s">
        <v>475</v>
      </c>
      <c r="F391" s="183" t="s">
        <v>476</v>
      </c>
      <c r="G391" s="184" t="s">
        <v>145</v>
      </c>
      <c r="H391" s="185">
        <v>75.599999999999994</v>
      </c>
      <c r="I391" s="186"/>
      <c r="J391" s="187">
        <f>ROUND(I391*H391,2)</f>
        <v>0</v>
      </c>
      <c r="K391" s="188"/>
      <c r="L391" s="39"/>
      <c r="M391" s="189" t="s">
        <v>1</v>
      </c>
      <c r="N391" s="190" t="s">
        <v>44</v>
      </c>
      <c r="O391" s="77"/>
      <c r="P391" s="191">
        <f>O391*H391</f>
        <v>0</v>
      </c>
      <c r="Q391" s="191">
        <v>0</v>
      </c>
      <c r="R391" s="191">
        <f>Q391*H391</f>
        <v>0</v>
      </c>
      <c r="S391" s="191">
        <v>0</v>
      </c>
      <c r="T391" s="192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193" t="s">
        <v>146</v>
      </c>
      <c r="AT391" s="193" t="s">
        <v>142</v>
      </c>
      <c r="AU391" s="193" t="s">
        <v>88</v>
      </c>
      <c r="AY391" s="19" t="s">
        <v>140</v>
      </c>
      <c r="BE391" s="194">
        <f>IF(N391="základní",J391,0)</f>
        <v>0</v>
      </c>
      <c r="BF391" s="194">
        <f>IF(N391="snížená",J391,0)</f>
        <v>0</v>
      </c>
      <c r="BG391" s="194">
        <f>IF(N391="zákl. přenesená",J391,0)</f>
        <v>0</v>
      </c>
      <c r="BH391" s="194">
        <f>IF(N391="sníž. přenesená",J391,0)</f>
        <v>0</v>
      </c>
      <c r="BI391" s="194">
        <f>IF(N391="nulová",J391,0)</f>
        <v>0</v>
      </c>
      <c r="BJ391" s="19" t="s">
        <v>86</v>
      </c>
      <c r="BK391" s="194">
        <f>ROUND(I391*H391,2)</f>
        <v>0</v>
      </c>
      <c r="BL391" s="19" t="s">
        <v>146</v>
      </c>
      <c r="BM391" s="193" t="s">
        <v>817</v>
      </c>
    </row>
    <row r="392" s="13" customFormat="1">
      <c r="A392" s="13"/>
      <c r="B392" s="195"/>
      <c r="C392" s="13"/>
      <c r="D392" s="196" t="s">
        <v>159</v>
      </c>
      <c r="E392" s="197" t="s">
        <v>1</v>
      </c>
      <c r="F392" s="198" t="s">
        <v>761</v>
      </c>
      <c r="G392" s="13"/>
      <c r="H392" s="199">
        <v>75.599999999999994</v>
      </c>
      <c r="I392" s="200"/>
      <c r="J392" s="13"/>
      <c r="K392" s="13"/>
      <c r="L392" s="195"/>
      <c r="M392" s="201"/>
      <c r="N392" s="202"/>
      <c r="O392" s="202"/>
      <c r="P392" s="202"/>
      <c r="Q392" s="202"/>
      <c r="R392" s="202"/>
      <c r="S392" s="202"/>
      <c r="T392" s="20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7" t="s">
        <v>159</v>
      </c>
      <c r="AU392" s="197" t="s">
        <v>88</v>
      </c>
      <c r="AV392" s="13" t="s">
        <v>88</v>
      </c>
      <c r="AW392" s="13" t="s">
        <v>35</v>
      </c>
      <c r="AX392" s="13" t="s">
        <v>86</v>
      </c>
      <c r="AY392" s="197" t="s">
        <v>140</v>
      </c>
    </row>
    <row r="393" s="12" customFormat="1" ht="22.8" customHeight="1">
      <c r="A393" s="12"/>
      <c r="B393" s="167"/>
      <c r="C393" s="12"/>
      <c r="D393" s="168" t="s">
        <v>78</v>
      </c>
      <c r="E393" s="178" t="s">
        <v>478</v>
      </c>
      <c r="F393" s="178" t="s">
        <v>479</v>
      </c>
      <c r="G393" s="12"/>
      <c r="H393" s="12"/>
      <c r="I393" s="170"/>
      <c r="J393" s="179">
        <f>BK393</f>
        <v>0</v>
      </c>
      <c r="K393" s="12"/>
      <c r="L393" s="167"/>
      <c r="M393" s="172"/>
      <c r="N393" s="173"/>
      <c r="O393" s="173"/>
      <c r="P393" s="174">
        <f>SUM(P394:P407)</f>
        <v>0</v>
      </c>
      <c r="Q393" s="173"/>
      <c r="R393" s="174">
        <f>SUM(R394:R407)</f>
        <v>0</v>
      </c>
      <c r="S393" s="173"/>
      <c r="T393" s="175">
        <f>SUM(T394:T407)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168" t="s">
        <v>86</v>
      </c>
      <c r="AT393" s="176" t="s">
        <v>78</v>
      </c>
      <c r="AU393" s="176" t="s">
        <v>86</v>
      </c>
      <c r="AY393" s="168" t="s">
        <v>140</v>
      </c>
      <c r="BK393" s="177">
        <f>SUM(BK394:BK407)</f>
        <v>0</v>
      </c>
    </row>
    <row r="394" s="2" customFormat="1" ht="21.75" customHeight="1">
      <c r="A394" s="38"/>
      <c r="B394" s="180"/>
      <c r="C394" s="181" t="s">
        <v>818</v>
      </c>
      <c r="D394" s="181" t="s">
        <v>142</v>
      </c>
      <c r="E394" s="182" t="s">
        <v>481</v>
      </c>
      <c r="F394" s="183" t="s">
        <v>482</v>
      </c>
      <c r="G394" s="184" t="s">
        <v>281</v>
      </c>
      <c r="H394" s="185">
        <v>4471.8000000000002</v>
      </c>
      <c r="I394" s="186"/>
      <c r="J394" s="187">
        <f>ROUND(I394*H394,2)</f>
        <v>0</v>
      </c>
      <c r="K394" s="188"/>
      <c r="L394" s="39"/>
      <c r="M394" s="189" t="s">
        <v>1</v>
      </c>
      <c r="N394" s="190" t="s">
        <v>44</v>
      </c>
      <c r="O394" s="77"/>
      <c r="P394" s="191">
        <f>O394*H394</f>
        <v>0</v>
      </c>
      <c r="Q394" s="191">
        <v>0</v>
      </c>
      <c r="R394" s="191">
        <f>Q394*H394</f>
        <v>0</v>
      </c>
      <c r="S394" s="191">
        <v>0</v>
      </c>
      <c r="T394" s="19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93" t="s">
        <v>146</v>
      </c>
      <c r="AT394" s="193" t="s">
        <v>142</v>
      </c>
      <c r="AU394" s="193" t="s">
        <v>88</v>
      </c>
      <c r="AY394" s="19" t="s">
        <v>140</v>
      </c>
      <c r="BE394" s="194">
        <f>IF(N394="základní",J394,0)</f>
        <v>0</v>
      </c>
      <c r="BF394" s="194">
        <f>IF(N394="snížená",J394,0)</f>
        <v>0</v>
      </c>
      <c r="BG394" s="194">
        <f>IF(N394="zákl. přenesená",J394,0)</f>
        <v>0</v>
      </c>
      <c r="BH394" s="194">
        <f>IF(N394="sníž. přenesená",J394,0)</f>
        <v>0</v>
      </c>
      <c r="BI394" s="194">
        <f>IF(N394="nulová",J394,0)</f>
        <v>0</v>
      </c>
      <c r="BJ394" s="19" t="s">
        <v>86</v>
      </c>
      <c r="BK394" s="194">
        <f>ROUND(I394*H394,2)</f>
        <v>0</v>
      </c>
      <c r="BL394" s="19" t="s">
        <v>146</v>
      </c>
      <c r="BM394" s="193" t="s">
        <v>819</v>
      </c>
    </row>
    <row r="395" s="13" customFormat="1">
      <c r="A395" s="13"/>
      <c r="B395" s="195"/>
      <c r="C395" s="13"/>
      <c r="D395" s="196" t="s">
        <v>159</v>
      </c>
      <c r="E395" s="197" t="s">
        <v>1</v>
      </c>
      <c r="F395" s="198" t="s">
        <v>820</v>
      </c>
      <c r="G395" s="13"/>
      <c r="H395" s="199">
        <v>2235.9000000000001</v>
      </c>
      <c r="I395" s="200"/>
      <c r="J395" s="13"/>
      <c r="K395" s="13"/>
      <c r="L395" s="195"/>
      <c r="M395" s="201"/>
      <c r="N395" s="202"/>
      <c r="O395" s="202"/>
      <c r="P395" s="202"/>
      <c r="Q395" s="202"/>
      <c r="R395" s="202"/>
      <c r="S395" s="202"/>
      <c r="T395" s="20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7" t="s">
        <v>159</v>
      </c>
      <c r="AU395" s="197" t="s">
        <v>88</v>
      </c>
      <c r="AV395" s="13" t="s">
        <v>88</v>
      </c>
      <c r="AW395" s="13" t="s">
        <v>35</v>
      </c>
      <c r="AX395" s="13" t="s">
        <v>79</v>
      </c>
      <c r="AY395" s="197" t="s">
        <v>140</v>
      </c>
    </row>
    <row r="396" s="13" customFormat="1">
      <c r="A396" s="13"/>
      <c r="B396" s="195"/>
      <c r="C396" s="13"/>
      <c r="D396" s="196" t="s">
        <v>159</v>
      </c>
      <c r="E396" s="197" t="s">
        <v>1</v>
      </c>
      <c r="F396" s="198" t="s">
        <v>821</v>
      </c>
      <c r="G396" s="13"/>
      <c r="H396" s="199">
        <v>2235.9000000000001</v>
      </c>
      <c r="I396" s="200"/>
      <c r="J396" s="13"/>
      <c r="K396" s="13"/>
      <c r="L396" s="195"/>
      <c r="M396" s="201"/>
      <c r="N396" s="202"/>
      <c r="O396" s="202"/>
      <c r="P396" s="202"/>
      <c r="Q396" s="202"/>
      <c r="R396" s="202"/>
      <c r="S396" s="202"/>
      <c r="T396" s="20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7" t="s">
        <v>159</v>
      </c>
      <c r="AU396" s="197" t="s">
        <v>88</v>
      </c>
      <c r="AV396" s="13" t="s">
        <v>88</v>
      </c>
      <c r="AW396" s="13" t="s">
        <v>35</v>
      </c>
      <c r="AX396" s="13" t="s">
        <v>79</v>
      </c>
      <c r="AY396" s="197" t="s">
        <v>140</v>
      </c>
    </row>
    <row r="397" s="14" customFormat="1">
      <c r="A397" s="14"/>
      <c r="B397" s="204"/>
      <c r="C397" s="14"/>
      <c r="D397" s="196" t="s">
        <v>159</v>
      </c>
      <c r="E397" s="205" t="s">
        <v>1</v>
      </c>
      <c r="F397" s="206" t="s">
        <v>171</v>
      </c>
      <c r="G397" s="14"/>
      <c r="H397" s="207">
        <v>4471.8000000000002</v>
      </c>
      <c r="I397" s="208"/>
      <c r="J397" s="14"/>
      <c r="K397" s="14"/>
      <c r="L397" s="204"/>
      <c r="M397" s="209"/>
      <c r="N397" s="210"/>
      <c r="O397" s="210"/>
      <c r="P397" s="210"/>
      <c r="Q397" s="210"/>
      <c r="R397" s="210"/>
      <c r="S397" s="210"/>
      <c r="T397" s="21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5" t="s">
        <v>159</v>
      </c>
      <c r="AU397" s="205" t="s">
        <v>88</v>
      </c>
      <c r="AV397" s="14" t="s">
        <v>146</v>
      </c>
      <c r="AW397" s="14" t="s">
        <v>35</v>
      </c>
      <c r="AX397" s="14" t="s">
        <v>86</v>
      </c>
      <c r="AY397" s="205" t="s">
        <v>140</v>
      </c>
    </row>
    <row r="398" s="2" customFormat="1" ht="21.75" customHeight="1">
      <c r="A398" s="38"/>
      <c r="B398" s="180"/>
      <c r="C398" s="181" t="s">
        <v>822</v>
      </c>
      <c r="D398" s="181" t="s">
        <v>142</v>
      </c>
      <c r="E398" s="182" t="s">
        <v>485</v>
      </c>
      <c r="F398" s="183" t="s">
        <v>482</v>
      </c>
      <c r="G398" s="184" t="s">
        <v>281</v>
      </c>
      <c r="H398" s="185">
        <v>332.76400000000001</v>
      </c>
      <c r="I398" s="186"/>
      <c r="J398" s="187">
        <f>ROUND(I398*H398,2)</f>
        <v>0</v>
      </c>
      <c r="K398" s="188"/>
      <c r="L398" s="39"/>
      <c r="M398" s="189" t="s">
        <v>1</v>
      </c>
      <c r="N398" s="190" t="s">
        <v>44</v>
      </c>
      <c r="O398" s="77"/>
      <c r="P398" s="191">
        <f>O398*H398</f>
        <v>0</v>
      </c>
      <c r="Q398" s="191">
        <v>0</v>
      </c>
      <c r="R398" s="191">
        <f>Q398*H398</f>
        <v>0</v>
      </c>
      <c r="S398" s="191">
        <v>0</v>
      </c>
      <c r="T398" s="19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93" t="s">
        <v>146</v>
      </c>
      <c r="AT398" s="193" t="s">
        <v>142</v>
      </c>
      <c r="AU398" s="193" t="s">
        <v>88</v>
      </c>
      <c r="AY398" s="19" t="s">
        <v>140</v>
      </c>
      <c r="BE398" s="194">
        <f>IF(N398="základní",J398,0)</f>
        <v>0</v>
      </c>
      <c r="BF398" s="194">
        <f>IF(N398="snížená",J398,0)</f>
        <v>0</v>
      </c>
      <c r="BG398" s="194">
        <f>IF(N398="zákl. přenesená",J398,0)</f>
        <v>0</v>
      </c>
      <c r="BH398" s="194">
        <f>IF(N398="sníž. přenesená",J398,0)</f>
        <v>0</v>
      </c>
      <c r="BI398" s="194">
        <f>IF(N398="nulová",J398,0)</f>
        <v>0</v>
      </c>
      <c r="BJ398" s="19" t="s">
        <v>86</v>
      </c>
      <c r="BK398" s="194">
        <f>ROUND(I398*H398,2)</f>
        <v>0</v>
      </c>
      <c r="BL398" s="19" t="s">
        <v>146</v>
      </c>
      <c r="BM398" s="193" t="s">
        <v>823</v>
      </c>
    </row>
    <row r="399" s="2" customFormat="1" ht="24.15" customHeight="1">
      <c r="A399" s="38"/>
      <c r="B399" s="180"/>
      <c r="C399" s="181" t="s">
        <v>824</v>
      </c>
      <c r="D399" s="181" t="s">
        <v>142</v>
      </c>
      <c r="E399" s="182" t="s">
        <v>490</v>
      </c>
      <c r="F399" s="183" t="s">
        <v>491</v>
      </c>
      <c r="G399" s="184" t="s">
        <v>281</v>
      </c>
      <c r="H399" s="185">
        <v>2994.8760000000002</v>
      </c>
      <c r="I399" s="186"/>
      <c r="J399" s="187">
        <f>ROUND(I399*H399,2)</f>
        <v>0</v>
      </c>
      <c r="K399" s="188"/>
      <c r="L399" s="39"/>
      <c r="M399" s="189" t="s">
        <v>1</v>
      </c>
      <c r="N399" s="190" t="s">
        <v>44</v>
      </c>
      <c r="O399" s="77"/>
      <c r="P399" s="191">
        <f>O399*H399</f>
        <v>0</v>
      </c>
      <c r="Q399" s="191">
        <v>0</v>
      </c>
      <c r="R399" s="191">
        <f>Q399*H399</f>
        <v>0</v>
      </c>
      <c r="S399" s="191">
        <v>0</v>
      </c>
      <c r="T399" s="192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93" t="s">
        <v>146</v>
      </c>
      <c r="AT399" s="193" t="s">
        <v>142</v>
      </c>
      <c r="AU399" s="193" t="s">
        <v>88</v>
      </c>
      <c r="AY399" s="19" t="s">
        <v>140</v>
      </c>
      <c r="BE399" s="194">
        <f>IF(N399="základní",J399,0)</f>
        <v>0</v>
      </c>
      <c r="BF399" s="194">
        <f>IF(N399="snížená",J399,0)</f>
        <v>0</v>
      </c>
      <c r="BG399" s="194">
        <f>IF(N399="zákl. přenesená",J399,0)</f>
        <v>0</v>
      </c>
      <c r="BH399" s="194">
        <f>IF(N399="sníž. přenesená",J399,0)</f>
        <v>0</v>
      </c>
      <c r="BI399" s="194">
        <f>IF(N399="nulová",J399,0)</f>
        <v>0</v>
      </c>
      <c r="BJ399" s="19" t="s">
        <v>86</v>
      </c>
      <c r="BK399" s="194">
        <f>ROUND(I399*H399,2)</f>
        <v>0</v>
      </c>
      <c r="BL399" s="19" t="s">
        <v>146</v>
      </c>
      <c r="BM399" s="193" t="s">
        <v>825</v>
      </c>
    </row>
    <row r="400" s="2" customFormat="1">
      <c r="A400" s="38"/>
      <c r="B400" s="39"/>
      <c r="C400" s="38"/>
      <c r="D400" s="196" t="s">
        <v>263</v>
      </c>
      <c r="E400" s="38"/>
      <c r="F400" s="227" t="s">
        <v>264</v>
      </c>
      <c r="G400" s="38"/>
      <c r="H400" s="38"/>
      <c r="I400" s="228"/>
      <c r="J400" s="38"/>
      <c r="K400" s="38"/>
      <c r="L400" s="39"/>
      <c r="M400" s="229"/>
      <c r="N400" s="230"/>
      <c r="O400" s="77"/>
      <c r="P400" s="77"/>
      <c r="Q400" s="77"/>
      <c r="R400" s="77"/>
      <c r="S400" s="77"/>
      <c r="T400" s="7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9" t="s">
        <v>263</v>
      </c>
      <c r="AU400" s="19" t="s">
        <v>88</v>
      </c>
    </row>
    <row r="401" s="13" customFormat="1">
      <c r="A401" s="13"/>
      <c r="B401" s="195"/>
      <c r="C401" s="13"/>
      <c r="D401" s="196" t="s">
        <v>159</v>
      </c>
      <c r="E401" s="13"/>
      <c r="F401" s="198" t="s">
        <v>826</v>
      </c>
      <c r="G401" s="13"/>
      <c r="H401" s="199">
        <v>2994.8760000000002</v>
      </c>
      <c r="I401" s="200"/>
      <c r="J401" s="13"/>
      <c r="K401" s="13"/>
      <c r="L401" s="195"/>
      <c r="M401" s="201"/>
      <c r="N401" s="202"/>
      <c r="O401" s="202"/>
      <c r="P401" s="202"/>
      <c r="Q401" s="202"/>
      <c r="R401" s="202"/>
      <c r="S401" s="202"/>
      <c r="T401" s="20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7" t="s">
        <v>159</v>
      </c>
      <c r="AU401" s="197" t="s">
        <v>88</v>
      </c>
      <c r="AV401" s="13" t="s">
        <v>88</v>
      </c>
      <c r="AW401" s="13" t="s">
        <v>3</v>
      </c>
      <c r="AX401" s="13" t="s">
        <v>86</v>
      </c>
      <c r="AY401" s="197" t="s">
        <v>140</v>
      </c>
    </row>
    <row r="402" s="2" customFormat="1" ht="24.15" customHeight="1">
      <c r="A402" s="38"/>
      <c r="B402" s="180"/>
      <c r="C402" s="181" t="s">
        <v>827</v>
      </c>
      <c r="D402" s="181" t="s">
        <v>142</v>
      </c>
      <c r="E402" s="182" t="s">
        <v>495</v>
      </c>
      <c r="F402" s="183" t="s">
        <v>496</v>
      </c>
      <c r="G402" s="184" t="s">
        <v>281</v>
      </c>
      <c r="H402" s="185">
        <v>8943.6000000000004</v>
      </c>
      <c r="I402" s="186"/>
      <c r="J402" s="187">
        <f>ROUND(I402*H402,2)</f>
        <v>0</v>
      </c>
      <c r="K402" s="188"/>
      <c r="L402" s="39"/>
      <c r="M402" s="189" t="s">
        <v>1</v>
      </c>
      <c r="N402" s="190" t="s">
        <v>44</v>
      </c>
      <c r="O402" s="77"/>
      <c r="P402" s="191">
        <f>O402*H402</f>
        <v>0</v>
      </c>
      <c r="Q402" s="191">
        <v>0</v>
      </c>
      <c r="R402" s="191">
        <f>Q402*H402</f>
        <v>0</v>
      </c>
      <c r="S402" s="191">
        <v>0</v>
      </c>
      <c r="T402" s="192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93" t="s">
        <v>146</v>
      </c>
      <c r="AT402" s="193" t="s">
        <v>142</v>
      </c>
      <c r="AU402" s="193" t="s">
        <v>88</v>
      </c>
      <c r="AY402" s="19" t="s">
        <v>140</v>
      </c>
      <c r="BE402" s="194">
        <f>IF(N402="základní",J402,0)</f>
        <v>0</v>
      </c>
      <c r="BF402" s="194">
        <f>IF(N402="snížená",J402,0)</f>
        <v>0</v>
      </c>
      <c r="BG402" s="194">
        <f>IF(N402="zákl. přenesená",J402,0)</f>
        <v>0</v>
      </c>
      <c r="BH402" s="194">
        <f>IF(N402="sníž. přenesená",J402,0)</f>
        <v>0</v>
      </c>
      <c r="BI402" s="194">
        <f>IF(N402="nulová",J402,0)</f>
        <v>0</v>
      </c>
      <c r="BJ402" s="19" t="s">
        <v>86</v>
      </c>
      <c r="BK402" s="194">
        <f>ROUND(I402*H402,2)</f>
        <v>0</v>
      </c>
      <c r="BL402" s="19" t="s">
        <v>146</v>
      </c>
      <c r="BM402" s="193" t="s">
        <v>828</v>
      </c>
    </row>
    <row r="403" s="2" customFormat="1">
      <c r="A403" s="38"/>
      <c r="B403" s="39"/>
      <c r="C403" s="38"/>
      <c r="D403" s="196" t="s">
        <v>263</v>
      </c>
      <c r="E403" s="38"/>
      <c r="F403" s="227" t="s">
        <v>829</v>
      </c>
      <c r="G403" s="38"/>
      <c r="H403" s="38"/>
      <c r="I403" s="228"/>
      <c r="J403" s="38"/>
      <c r="K403" s="38"/>
      <c r="L403" s="39"/>
      <c r="M403" s="229"/>
      <c r="N403" s="230"/>
      <c r="O403" s="77"/>
      <c r="P403" s="77"/>
      <c r="Q403" s="77"/>
      <c r="R403" s="77"/>
      <c r="S403" s="77"/>
      <c r="T403" s="7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9" t="s">
        <v>263</v>
      </c>
      <c r="AU403" s="19" t="s">
        <v>88</v>
      </c>
    </row>
    <row r="404" s="13" customFormat="1">
      <c r="A404" s="13"/>
      <c r="B404" s="195"/>
      <c r="C404" s="13"/>
      <c r="D404" s="196" t="s">
        <v>159</v>
      </c>
      <c r="E404" s="13"/>
      <c r="F404" s="198" t="s">
        <v>830</v>
      </c>
      <c r="G404" s="13"/>
      <c r="H404" s="199">
        <v>8943.6000000000004</v>
      </c>
      <c r="I404" s="200"/>
      <c r="J404" s="13"/>
      <c r="K404" s="13"/>
      <c r="L404" s="195"/>
      <c r="M404" s="201"/>
      <c r="N404" s="202"/>
      <c r="O404" s="202"/>
      <c r="P404" s="202"/>
      <c r="Q404" s="202"/>
      <c r="R404" s="202"/>
      <c r="S404" s="202"/>
      <c r="T404" s="20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7" t="s">
        <v>159</v>
      </c>
      <c r="AU404" s="197" t="s">
        <v>88</v>
      </c>
      <c r="AV404" s="13" t="s">
        <v>88</v>
      </c>
      <c r="AW404" s="13" t="s">
        <v>3</v>
      </c>
      <c r="AX404" s="13" t="s">
        <v>86</v>
      </c>
      <c r="AY404" s="197" t="s">
        <v>140</v>
      </c>
    </row>
    <row r="405" s="2" customFormat="1" ht="24.15" customHeight="1">
      <c r="A405" s="38"/>
      <c r="B405" s="180"/>
      <c r="C405" s="181" t="s">
        <v>831</v>
      </c>
      <c r="D405" s="181" t="s">
        <v>142</v>
      </c>
      <c r="E405" s="182" t="s">
        <v>499</v>
      </c>
      <c r="F405" s="183" t="s">
        <v>500</v>
      </c>
      <c r="G405" s="184" t="s">
        <v>281</v>
      </c>
      <c r="H405" s="185">
        <v>2235.9000000000001</v>
      </c>
      <c r="I405" s="186"/>
      <c r="J405" s="187">
        <f>ROUND(I405*H405,2)</f>
        <v>0</v>
      </c>
      <c r="K405" s="188"/>
      <c r="L405" s="39"/>
      <c r="M405" s="189" t="s">
        <v>1</v>
      </c>
      <c r="N405" s="190" t="s">
        <v>44</v>
      </c>
      <c r="O405" s="77"/>
      <c r="P405" s="191">
        <f>O405*H405</f>
        <v>0</v>
      </c>
      <c r="Q405" s="191">
        <v>0</v>
      </c>
      <c r="R405" s="191">
        <f>Q405*H405</f>
        <v>0</v>
      </c>
      <c r="S405" s="191">
        <v>0</v>
      </c>
      <c r="T405" s="192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93" t="s">
        <v>146</v>
      </c>
      <c r="AT405" s="193" t="s">
        <v>142</v>
      </c>
      <c r="AU405" s="193" t="s">
        <v>88</v>
      </c>
      <c r="AY405" s="19" t="s">
        <v>140</v>
      </c>
      <c r="BE405" s="194">
        <f>IF(N405="základní",J405,0)</f>
        <v>0</v>
      </c>
      <c r="BF405" s="194">
        <f>IF(N405="snížená",J405,0)</f>
        <v>0</v>
      </c>
      <c r="BG405" s="194">
        <f>IF(N405="zákl. přenesená",J405,0)</f>
        <v>0</v>
      </c>
      <c r="BH405" s="194">
        <f>IF(N405="sníž. přenesená",J405,0)</f>
        <v>0</v>
      </c>
      <c r="BI405" s="194">
        <f>IF(N405="nulová",J405,0)</f>
        <v>0</v>
      </c>
      <c r="BJ405" s="19" t="s">
        <v>86</v>
      </c>
      <c r="BK405" s="194">
        <f>ROUND(I405*H405,2)</f>
        <v>0</v>
      </c>
      <c r="BL405" s="19" t="s">
        <v>146</v>
      </c>
      <c r="BM405" s="193" t="s">
        <v>832</v>
      </c>
    </row>
    <row r="406" s="13" customFormat="1">
      <c r="A406" s="13"/>
      <c r="B406" s="195"/>
      <c r="C406" s="13"/>
      <c r="D406" s="196" t="s">
        <v>159</v>
      </c>
      <c r="E406" s="197" t="s">
        <v>1</v>
      </c>
      <c r="F406" s="198" t="s">
        <v>821</v>
      </c>
      <c r="G406" s="13"/>
      <c r="H406" s="199">
        <v>2235.9000000000001</v>
      </c>
      <c r="I406" s="200"/>
      <c r="J406" s="13"/>
      <c r="K406" s="13"/>
      <c r="L406" s="195"/>
      <c r="M406" s="201"/>
      <c r="N406" s="202"/>
      <c r="O406" s="202"/>
      <c r="P406" s="202"/>
      <c r="Q406" s="202"/>
      <c r="R406" s="202"/>
      <c r="S406" s="202"/>
      <c r="T406" s="20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7" t="s">
        <v>159</v>
      </c>
      <c r="AU406" s="197" t="s">
        <v>88</v>
      </c>
      <c r="AV406" s="13" t="s">
        <v>88</v>
      </c>
      <c r="AW406" s="13" t="s">
        <v>35</v>
      </c>
      <c r="AX406" s="13" t="s">
        <v>86</v>
      </c>
      <c r="AY406" s="197" t="s">
        <v>140</v>
      </c>
    </row>
    <row r="407" s="2" customFormat="1" ht="24.15" customHeight="1">
      <c r="A407" s="38"/>
      <c r="B407" s="180"/>
      <c r="C407" s="181" t="s">
        <v>833</v>
      </c>
      <c r="D407" s="181" t="s">
        <v>142</v>
      </c>
      <c r="E407" s="182" t="s">
        <v>505</v>
      </c>
      <c r="F407" s="183" t="s">
        <v>506</v>
      </c>
      <c r="G407" s="184" t="s">
        <v>281</v>
      </c>
      <c r="H407" s="185">
        <v>331.64600000000002</v>
      </c>
      <c r="I407" s="186"/>
      <c r="J407" s="187">
        <f>ROUND(I407*H407,2)</f>
        <v>0</v>
      </c>
      <c r="K407" s="188"/>
      <c r="L407" s="39"/>
      <c r="M407" s="189" t="s">
        <v>1</v>
      </c>
      <c r="N407" s="190" t="s">
        <v>44</v>
      </c>
      <c r="O407" s="77"/>
      <c r="P407" s="191">
        <f>O407*H407</f>
        <v>0</v>
      </c>
      <c r="Q407" s="191">
        <v>0</v>
      </c>
      <c r="R407" s="191">
        <f>Q407*H407</f>
        <v>0</v>
      </c>
      <c r="S407" s="191">
        <v>0</v>
      </c>
      <c r="T407" s="192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93" t="s">
        <v>146</v>
      </c>
      <c r="AT407" s="193" t="s">
        <v>142</v>
      </c>
      <c r="AU407" s="193" t="s">
        <v>88</v>
      </c>
      <c r="AY407" s="19" t="s">
        <v>140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19" t="s">
        <v>86</v>
      </c>
      <c r="BK407" s="194">
        <f>ROUND(I407*H407,2)</f>
        <v>0</v>
      </c>
      <c r="BL407" s="19" t="s">
        <v>146</v>
      </c>
      <c r="BM407" s="193" t="s">
        <v>834</v>
      </c>
    </row>
    <row r="408" s="12" customFormat="1" ht="22.8" customHeight="1">
      <c r="A408" s="12"/>
      <c r="B408" s="167"/>
      <c r="C408" s="12"/>
      <c r="D408" s="168" t="s">
        <v>78</v>
      </c>
      <c r="E408" s="178" t="s">
        <v>508</v>
      </c>
      <c r="F408" s="178" t="s">
        <v>509</v>
      </c>
      <c r="G408" s="12"/>
      <c r="H408" s="12"/>
      <c r="I408" s="170"/>
      <c r="J408" s="179">
        <f>BK408</f>
        <v>0</v>
      </c>
      <c r="K408" s="12"/>
      <c r="L408" s="167"/>
      <c r="M408" s="172"/>
      <c r="N408" s="173"/>
      <c r="O408" s="173"/>
      <c r="P408" s="174">
        <f>SUM(P409:P410)</f>
        <v>0</v>
      </c>
      <c r="Q408" s="173"/>
      <c r="R408" s="174">
        <f>SUM(R409:R410)</f>
        <v>0</v>
      </c>
      <c r="S408" s="173"/>
      <c r="T408" s="175">
        <f>SUM(T409:T410)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68" t="s">
        <v>86</v>
      </c>
      <c r="AT408" s="176" t="s">
        <v>78</v>
      </c>
      <c r="AU408" s="176" t="s">
        <v>86</v>
      </c>
      <c r="AY408" s="168" t="s">
        <v>140</v>
      </c>
      <c r="BK408" s="177">
        <f>SUM(BK409:BK410)</f>
        <v>0</v>
      </c>
    </row>
    <row r="409" s="2" customFormat="1" ht="33" customHeight="1">
      <c r="A409" s="38"/>
      <c r="B409" s="180"/>
      <c r="C409" s="181" t="s">
        <v>835</v>
      </c>
      <c r="D409" s="181" t="s">
        <v>142</v>
      </c>
      <c r="E409" s="182" t="s">
        <v>511</v>
      </c>
      <c r="F409" s="183" t="s">
        <v>512</v>
      </c>
      <c r="G409" s="184" t="s">
        <v>281</v>
      </c>
      <c r="H409" s="185">
        <v>15799.633</v>
      </c>
      <c r="I409" s="186"/>
      <c r="J409" s="187">
        <f>ROUND(I409*H409,2)</f>
        <v>0</v>
      </c>
      <c r="K409" s="188"/>
      <c r="L409" s="39"/>
      <c r="M409" s="189" t="s">
        <v>1</v>
      </c>
      <c r="N409" s="190" t="s">
        <v>44</v>
      </c>
      <c r="O409" s="77"/>
      <c r="P409" s="191">
        <f>O409*H409</f>
        <v>0</v>
      </c>
      <c r="Q409" s="191">
        <v>0</v>
      </c>
      <c r="R409" s="191">
        <f>Q409*H409</f>
        <v>0</v>
      </c>
      <c r="S409" s="191">
        <v>0</v>
      </c>
      <c r="T409" s="192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93" t="s">
        <v>146</v>
      </c>
      <c r="AT409" s="193" t="s">
        <v>142</v>
      </c>
      <c r="AU409" s="193" t="s">
        <v>88</v>
      </c>
      <c r="AY409" s="19" t="s">
        <v>140</v>
      </c>
      <c r="BE409" s="194">
        <f>IF(N409="základní",J409,0)</f>
        <v>0</v>
      </c>
      <c r="BF409" s="194">
        <f>IF(N409="snížená",J409,0)</f>
        <v>0</v>
      </c>
      <c r="BG409" s="194">
        <f>IF(N409="zákl. přenesená",J409,0)</f>
        <v>0</v>
      </c>
      <c r="BH409" s="194">
        <f>IF(N409="sníž. přenesená",J409,0)</f>
        <v>0</v>
      </c>
      <c r="BI409" s="194">
        <f>IF(N409="nulová",J409,0)</f>
        <v>0</v>
      </c>
      <c r="BJ409" s="19" t="s">
        <v>86</v>
      </c>
      <c r="BK409" s="194">
        <f>ROUND(I409*H409,2)</f>
        <v>0</v>
      </c>
      <c r="BL409" s="19" t="s">
        <v>146</v>
      </c>
      <c r="BM409" s="193" t="s">
        <v>836</v>
      </c>
    </row>
    <row r="410" s="2" customFormat="1" ht="33" customHeight="1">
      <c r="A410" s="38"/>
      <c r="B410" s="180"/>
      <c r="C410" s="181" t="s">
        <v>837</v>
      </c>
      <c r="D410" s="181" t="s">
        <v>142</v>
      </c>
      <c r="E410" s="182" t="s">
        <v>838</v>
      </c>
      <c r="F410" s="183" t="s">
        <v>839</v>
      </c>
      <c r="G410" s="184" t="s">
        <v>281</v>
      </c>
      <c r="H410" s="185">
        <v>15799.633</v>
      </c>
      <c r="I410" s="186"/>
      <c r="J410" s="187">
        <f>ROUND(I410*H410,2)</f>
        <v>0</v>
      </c>
      <c r="K410" s="188"/>
      <c r="L410" s="39"/>
      <c r="M410" s="189" t="s">
        <v>1</v>
      </c>
      <c r="N410" s="190" t="s">
        <v>44</v>
      </c>
      <c r="O410" s="77"/>
      <c r="P410" s="191">
        <f>O410*H410</f>
        <v>0</v>
      </c>
      <c r="Q410" s="191">
        <v>0</v>
      </c>
      <c r="R410" s="191">
        <f>Q410*H410</f>
        <v>0</v>
      </c>
      <c r="S410" s="191">
        <v>0</v>
      </c>
      <c r="T410" s="192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93" t="s">
        <v>146</v>
      </c>
      <c r="AT410" s="193" t="s">
        <v>142</v>
      </c>
      <c r="AU410" s="193" t="s">
        <v>88</v>
      </c>
      <c r="AY410" s="19" t="s">
        <v>140</v>
      </c>
      <c r="BE410" s="194">
        <f>IF(N410="základní",J410,0)</f>
        <v>0</v>
      </c>
      <c r="BF410" s="194">
        <f>IF(N410="snížená",J410,0)</f>
        <v>0</v>
      </c>
      <c r="BG410" s="194">
        <f>IF(N410="zákl. přenesená",J410,0)</f>
        <v>0</v>
      </c>
      <c r="BH410" s="194">
        <f>IF(N410="sníž. přenesená",J410,0)</f>
        <v>0</v>
      </c>
      <c r="BI410" s="194">
        <f>IF(N410="nulová",J410,0)</f>
        <v>0</v>
      </c>
      <c r="BJ410" s="19" t="s">
        <v>86</v>
      </c>
      <c r="BK410" s="194">
        <f>ROUND(I410*H410,2)</f>
        <v>0</v>
      </c>
      <c r="BL410" s="19" t="s">
        <v>146</v>
      </c>
      <c r="BM410" s="193" t="s">
        <v>840</v>
      </c>
    </row>
    <row r="411" s="12" customFormat="1" ht="25.92" customHeight="1">
      <c r="A411" s="12"/>
      <c r="B411" s="167"/>
      <c r="C411" s="12"/>
      <c r="D411" s="168" t="s">
        <v>78</v>
      </c>
      <c r="E411" s="169" t="s">
        <v>518</v>
      </c>
      <c r="F411" s="169" t="s">
        <v>519</v>
      </c>
      <c r="G411" s="12"/>
      <c r="H411" s="12"/>
      <c r="I411" s="170"/>
      <c r="J411" s="171">
        <f>BK411</f>
        <v>0</v>
      </c>
      <c r="K411" s="12"/>
      <c r="L411" s="167"/>
      <c r="M411" s="172"/>
      <c r="N411" s="173"/>
      <c r="O411" s="173"/>
      <c r="P411" s="174">
        <f>SUM(P412:P413)</f>
        <v>0</v>
      </c>
      <c r="Q411" s="173"/>
      <c r="R411" s="174">
        <f>SUM(R412:R413)</f>
        <v>0</v>
      </c>
      <c r="S411" s="173"/>
      <c r="T411" s="175">
        <f>SUM(T412:T413)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68" t="s">
        <v>146</v>
      </c>
      <c r="AT411" s="176" t="s">
        <v>78</v>
      </c>
      <c r="AU411" s="176" t="s">
        <v>79</v>
      </c>
      <c r="AY411" s="168" t="s">
        <v>140</v>
      </c>
      <c r="BK411" s="177">
        <f>SUM(BK412:BK413)</f>
        <v>0</v>
      </c>
    </row>
    <row r="412" s="2" customFormat="1" ht="16.5" customHeight="1">
      <c r="A412" s="38"/>
      <c r="B412" s="180"/>
      <c r="C412" s="181" t="s">
        <v>841</v>
      </c>
      <c r="D412" s="181" t="s">
        <v>142</v>
      </c>
      <c r="E412" s="182" t="s">
        <v>842</v>
      </c>
      <c r="F412" s="183" t="s">
        <v>843</v>
      </c>
      <c r="G412" s="184" t="s">
        <v>844</v>
      </c>
      <c r="H412" s="185">
        <v>1</v>
      </c>
      <c r="I412" s="186"/>
      <c r="J412" s="187">
        <f>ROUND(I412*H412,2)</f>
        <v>0</v>
      </c>
      <c r="K412" s="188"/>
      <c r="L412" s="39"/>
      <c r="M412" s="189" t="s">
        <v>1</v>
      </c>
      <c r="N412" s="190" t="s">
        <v>44</v>
      </c>
      <c r="O412" s="77"/>
      <c r="P412" s="191">
        <f>O412*H412</f>
        <v>0</v>
      </c>
      <c r="Q412" s="191">
        <v>0</v>
      </c>
      <c r="R412" s="191">
        <f>Q412*H412</f>
        <v>0</v>
      </c>
      <c r="S412" s="191">
        <v>0</v>
      </c>
      <c r="T412" s="192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93" t="s">
        <v>845</v>
      </c>
      <c r="AT412" s="193" t="s">
        <v>142</v>
      </c>
      <c r="AU412" s="193" t="s">
        <v>86</v>
      </c>
      <c r="AY412" s="19" t="s">
        <v>140</v>
      </c>
      <c r="BE412" s="194">
        <f>IF(N412="základní",J412,0)</f>
        <v>0</v>
      </c>
      <c r="BF412" s="194">
        <f>IF(N412="snížená",J412,0)</f>
        <v>0</v>
      </c>
      <c r="BG412" s="194">
        <f>IF(N412="zákl. přenesená",J412,0)</f>
        <v>0</v>
      </c>
      <c r="BH412" s="194">
        <f>IF(N412="sníž. přenesená",J412,0)</f>
        <v>0</v>
      </c>
      <c r="BI412" s="194">
        <f>IF(N412="nulová",J412,0)</f>
        <v>0</v>
      </c>
      <c r="BJ412" s="19" t="s">
        <v>86</v>
      </c>
      <c r="BK412" s="194">
        <f>ROUND(I412*H412,2)</f>
        <v>0</v>
      </c>
      <c r="BL412" s="19" t="s">
        <v>845</v>
      </c>
      <c r="BM412" s="193" t="s">
        <v>846</v>
      </c>
    </row>
    <row r="413" s="2" customFormat="1" ht="16.5" customHeight="1">
      <c r="A413" s="38"/>
      <c r="B413" s="180"/>
      <c r="C413" s="181" t="s">
        <v>847</v>
      </c>
      <c r="D413" s="181" t="s">
        <v>142</v>
      </c>
      <c r="E413" s="182" t="s">
        <v>848</v>
      </c>
      <c r="F413" s="183" t="s">
        <v>849</v>
      </c>
      <c r="G413" s="184" t="s">
        <v>844</v>
      </c>
      <c r="H413" s="185">
        <v>1</v>
      </c>
      <c r="I413" s="186"/>
      <c r="J413" s="187">
        <f>ROUND(I413*H413,2)</f>
        <v>0</v>
      </c>
      <c r="K413" s="188"/>
      <c r="L413" s="39"/>
      <c r="M413" s="246" t="s">
        <v>1</v>
      </c>
      <c r="N413" s="247" t="s">
        <v>44</v>
      </c>
      <c r="O413" s="248"/>
      <c r="P413" s="249">
        <f>O413*H413</f>
        <v>0</v>
      </c>
      <c r="Q413" s="249">
        <v>0</v>
      </c>
      <c r="R413" s="249">
        <f>Q413*H413</f>
        <v>0</v>
      </c>
      <c r="S413" s="249">
        <v>0</v>
      </c>
      <c r="T413" s="25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93" t="s">
        <v>845</v>
      </c>
      <c r="AT413" s="193" t="s">
        <v>142</v>
      </c>
      <c r="AU413" s="193" t="s">
        <v>86</v>
      </c>
      <c r="AY413" s="19" t="s">
        <v>140</v>
      </c>
      <c r="BE413" s="194">
        <f>IF(N413="základní",J413,0)</f>
        <v>0</v>
      </c>
      <c r="BF413" s="194">
        <f>IF(N413="snížená",J413,0)</f>
        <v>0</v>
      </c>
      <c r="BG413" s="194">
        <f>IF(N413="zákl. přenesená",J413,0)</f>
        <v>0</v>
      </c>
      <c r="BH413" s="194">
        <f>IF(N413="sníž. přenesená",J413,0)</f>
        <v>0</v>
      </c>
      <c r="BI413" s="194">
        <f>IF(N413="nulová",J413,0)</f>
        <v>0</v>
      </c>
      <c r="BJ413" s="19" t="s">
        <v>86</v>
      </c>
      <c r="BK413" s="194">
        <f>ROUND(I413*H413,2)</f>
        <v>0</v>
      </c>
      <c r="BL413" s="19" t="s">
        <v>845</v>
      </c>
      <c r="BM413" s="193" t="s">
        <v>850</v>
      </c>
    </row>
    <row r="414" s="2" customFormat="1" ht="6.96" customHeight="1">
      <c r="A414" s="38"/>
      <c r="B414" s="60"/>
      <c r="C414" s="61"/>
      <c r="D414" s="61"/>
      <c r="E414" s="61"/>
      <c r="F414" s="61"/>
      <c r="G414" s="61"/>
      <c r="H414" s="61"/>
      <c r="I414" s="61"/>
      <c r="J414" s="61"/>
      <c r="K414" s="61"/>
      <c r="L414" s="39"/>
      <c r="M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</row>
  </sheetData>
  <autoFilter ref="C130:K41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103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Polní cesty C1 a C2, Světlík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851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23. 11. 2021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26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25</v>
      </c>
      <c r="J20" s="27" t="s">
        <v>32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28</v>
      </c>
      <c r="J21" s="27" t="s">
        <v>34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36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37</v>
      </c>
      <c r="F24" s="38"/>
      <c r="G24" s="38"/>
      <c r="H24" s="38"/>
      <c r="I24" s="32" t="s">
        <v>28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38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39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43" t="s">
        <v>40</v>
      </c>
      <c r="J32" s="43" t="s">
        <v>42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43</v>
      </c>
      <c r="E33" s="32" t="s">
        <v>44</v>
      </c>
      <c r="F33" s="135">
        <f>ROUND((SUM(BE125:BE143)),  2)</f>
        <v>0</v>
      </c>
      <c r="G33" s="38"/>
      <c r="H33" s="38"/>
      <c r="I33" s="136">
        <v>0.20999999999999999</v>
      </c>
      <c r="J33" s="135">
        <f>ROUND(((SUM(BE125:BE143))*I33),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45</v>
      </c>
      <c r="F34" s="135">
        <f>ROUND((SUM(BF125:BF143)),  2)</f>
        <v>0</v>
      </c>
      <c r="G34" s="38"/>
      <c r="H34" s="38"/>
      <c r="I34" s="136">
        <v>0.14999999999999999</v>
      </c>
      <c r="J34" s="135">
        <f>ROUND(((SUM(BF125:BF143))*I34),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35">
        <f>ROUND((SUM(BG125:BG143)),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35">
        <f>ROUND((SUM(BH125:BH143)),  2)</f>
        <v>0</v>
      </c>
      <c r="G36" s="38"/>
      <c r="H36" s="38"/>
      <c r="I36" s="136">
        <v>0.14999999999999999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35">
        <f>ROUND((SUM(BI125:BI143)),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49</v>
      </c>
      <c r="E39" s="81"/>
      <c r="F39" s="81"/>
      <c r="G39" s="139" t="s">
        <v>50</v>
      </c>
      <c r="H39" s="140" t="s">
        <v>51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54</v>
      </c>
      <c r="E61" s="41"/>
      <c r="F61" s="143" t="s">
        <v>55</v>
      </c>
      <c r="G61" s="58" t="s">
        <v>54</v>
      </c>
      <c r="H61" s="41"/>
      <c r="I61" s="41"/>
      <c r="J61" s="14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54</v>
      </c>
      <c r="E76" s="41"/>
      <c r="F76" s="143" t="s">
        <v>55</v>
      </c>
      <c r="G76" s="58" t="s">
        <v>54</v>
      </c>
      <c r="H76" s="41"/>
      <c r="I76" s="41"/>
      <c r="J76" s="14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Polní cesty C1 a C2, Světlík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VRN - VEDLEJŠÍ ROZPOČTOVÉ NÁKLADY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Světlík</v>
      </c>
      <c r="G89" s="38"/>
      <c r="H89" s="38"/>
      <c r="I89" s="32" t="s">
        <v>22</v>
      </c>
      <c r="J89" s="69" t="str">
        <f>IF(J12="","",J12)</f>
        <v>23. 11. 2021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Státní pozemkový úřad</v>
      </c>
      <c r="G91" s="38"/>
      <c r="H91" s="38"/>
      <c r="I91" s="32" t="s">
        <v>31</v>
      </c>
      <c r="J91" s="36" t="str">
        <f>E21</f>
        <v>Ging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32" t="s">
        <v>36</v>
      </c>
      <c r="J92" s="36" t="str">
        <f>E24</f>
        <v>lacko.ondrej@seznam.cz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109</v>
      </c>
      <c r="D94" s="137"/>
      <c r="E94" s="137"/>
      <c r="F94" s="137"/>
      <c r="G94" s="137"/>
      <c r="H94" s="137"/>
      <c r="I94" s="137"/>
      <c r="J94" s="146" t="s">
        <v>110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111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112</v>
      </c>
    </row>
    <row r="97" s="9" customFormat="1" ht="24.96" customHeight="1">
      <c r="A97" s="9"/>
      <c r="B97" s="148"/>
      <c r="C97" s="9"/>
      <c r="D97" s="149" t="s">
        <v>124</v>
      </c>
      <c r="E97" s="150"/>
      <c r="F97" s="150"/>
      <c r="G97" s="150"/>
      <c r="H97" s="150"/>
      <c r="I97" s="150"/>
      <c r="J97" s="151">
        <f>J126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8"/>
      <c r="C98" s="9"/>
      <c r="D98" s="149" t="s">
        <v>852</v>
      </c>
      <c r="E98" s="150"/>
      <c r="F98" s="150"/>
      <c r="G98" s="150"/>
      <c r="H98" s="150"/>
      <c r="I98" s="150"/>
      <c r="J98" s="151">
        <f>J128</f>
        <v>0</v>
      </c>
      <c r="K98" s="9"/>
      <c r="L98" s="14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52"/>
      <c r="C99" s="10"/>
      <c r="D99" s="153" t="s">
        <v>853</v>
      </c>
      <c r="E99" s="154"/>
      <c r="F99" s="154"/>
      <c r="G99" s="154"/>
      <c r="H99" s="154"/>
      <c r="I99" s="154"/>
      <c r="J99" s="155">
        <f>J129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854</v>
      </c>
      <c r="E100" s="154"/>
      <c r="F100" s="154"/>
      <c r="G100" s="154"/>
      <c r="H100" s="154"/>
      <c r="I100" s="154"/>
      <c r="J100" s="155">
        <f>J131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855</v>
      </c>
      <c r="E101" s="154"/>
      <c r="F101" s="154"/>
      <c r="G101" s="154"/>
      <c r="H101" s="154"/>
      <c r="I101" s="154"/>
      <c r="J101" s="155">
        <f>J133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856</v>
      </c>
      <c r="E102" s="154"/>
      <c r="F102" s="154"/>
      <c r="G102" s="154"/>
      <c r="H102" s="154"/>
      <c r="I102" s="154"/>
      <c r="J102" s="155">
        <f>J135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857</v>
      </c>
      <c r="E103" s="154"/>
      <c r="F103" s="154"/>
      <c r="G103" s="154"/>
      <c r="H103" s="154"/>
      <c r="I103" s="154"/>
      <c r="J103" s="155">
        <f>J138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858</v>
      </c>
      <c r="E104" s="154"/>
      <c r="F104" s="154"/>
      <c r="G104" s="154"/>
      <c r="H104" s="154"/>
      <c r="I104" s="154"/>
      <c r="J104" s="155">
        <f>J140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859</v>
      </c>
      <c r="E105" s="154"/>
      <c r="F105" s="154"/>
      <c r="G105" s="154"/>
      <c r="H105" s="154"/>
      <c r="I105" s="154"/>
      <c r="J105" s="155">
        <f>J142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125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9" t="str">
        <f>E7</f>
        <v>Polní cesty C1 a C2, Světlík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104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VRN - VEDLEJŠÍ ROZPOČTOVÉ NÁKLADY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F12</f>
        <v>Světlík</v>
      </c>
      <c r="G119" s="38"/>
      <c r="H119" s="38"/>
      <c r="I119" s="32" t="s">
        <v>22</v>
      </c>
      <c r="J119" s="69" t="str">
        <f>IF(J12="","",J12)</f>
        <v>23. 11. 2021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38"/>
      <c r="E121" s="38"/>
      <c r="F121" s="27" t="str">
        <f>E15</f>
        <v>Státní pozemkový úřad</v>
      </c>
      <c r="G121" s="38"/>
      <c r="H121" s="38"/>
      <c r="I121" s="32" t="s">
        <v>31</v>
      </c>
      <c r="J121" s="36" t="str">
        <f>E21</f>
        <v>Ging s.r.o.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29</v>
      </c>
      <c r="D122" s="38"/>
      <c r="E122" s="38"/>
      <c r="F122" s="27" t="str">
        <f>IF(E18="","",E18)</f>
        <v>Vyplň údaj</v>
      </c>
      <c r="G122" s="38"/>
      <c r="H122" s="38"/>
      <c r="I122" s="32" t="s">
        <v>36</v>
      </c>
      <c r="J122" s="36" t="str">
        <f>E24</f>
        <v>lacko.ondrej@seznam.cz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56"/>
      <c r="B124" s="157"/>
      <c r="C124" s="158" t="s">
        <v>126</v>
      </c>
      <c r="D124" s="159" t="s">
        <v>64</v>
      </c>
      <c r="E124" s="159" t="s">
        <v>60</v>
      </c>
      <c r="F124" s="159" t="s">
        <v>61</v>
      </c>
      <c r="G124" s="159" t="s">
        <v>127</v>
      </c>
      <c r="H124" s="159" t="s">
        <v>128</v>
      </c>
      <c r="I124" s="159" t="s">
        <v>129</v>
      </c>
      <c r="J124" s="160" t="s">
        <v>110</v>
      </c>
      <c r="K124" s="161" t="s">
        <v>130</v>
      </c>
      <c r="L124" s="162"/>
      <c r="M124" s="86" t="s">
        <v>1</v>
      </c>
      <c r="N124" s="87" t="s">
        <v>43</v>
      </c>
      <c r="O124" s="87" t="s">
        <v>131</v>
      </c>
      <c r="P124" s="87" t="s">
        <v>132</v>
      </c>
      <c r="Q124" s="87" t="s">
        <v>133</v>
      </c>
      <c r="R124" s="87" t="s">
        <v>134</v>
      </c>
      <c r="S124" s="87" t="s">
        <v>135</v>
      </c>
      <c r="T124" s="88" t="s">
        <v>136</v>
      </c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</row>
    <row r="125" s="2" customFormat="1" ht="22.8" customHeight="1">
      <c r="A125" s="38"/>
      <c r="B125" s="39"/>
      <c r="C125" s="93" t="s">
        <v>137</v>
      </c>
      <c r="D125" s="38"/>
      <c r="E125" s="38"/>
      <c r="F125" s="38"/>
      <c r="G125" s="38"/>
      <c r="H125" s="38"/>
      <c r="I125" s="38"/>
      <c r="J125" s="163">
        <f>BK125</f>
        <v>0</v>
      </c>
      <c r="K125" s="38"/>
      <c r="L125" s="39"/>
      <c r="M125" s="89"/>
      <c r="N125" s="73"/>
      <c r="O125" s="90"/>
      <c r="P125" s="164">
        <f>P126+P128</f>
        <v>0</v>
      </c>
      <c r="Q125" s="90"/>
      <c r="R125" s="164">
        <f>R126+R128</f>
        <v>0</v>
      </c>
      <c r="S125" s="90"/>
      <c r="T125" s="165">
        <f>T126+T128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78</v>
      </c>
      <c r="AU125" s="19" t="s">
        <v>112</v>
      </c>
      <c r="BK125" s="166">
        <f>BK126+BK128</f>
        <v>0</v>
      </c>
    </row>
    <row r="126" s="12" customFormat="1" ht="25.92" customHeight="1">
      <c r="A126" s="12"/>
      <c r="B126" s="167"/>
      <c r="C126" s="12"/>
      <c r="D126" s="168" t="s">
        <v>78</v>
      </c>
      <c r="E126" s="169" t="s">
        <v>518</v>
      </c>
      <c r="F126" s="169" t="s">
        <v>519</v>
      </c>
      <c r="G126" s="12"/>
      <c r="H126" s="12"/>
      <c r="I126" s="170"/>
      <c r="J126" s="171">
        <f>BK126</f>
        <v>0</v>
      </c>
      <c r="K126" s="12"/>
      <c r="L126" s="167"/>
      <c r="M126" s="172"/>
      <c r="N126" s="173"/>
      <c r="O126" s="173"/>
      <c r="P126" s="174">
        <f>P127</f>
        <v>0</v>
      </c>
      <c r="Q126" s="173"/>
      <c r="R126" s="174">
        <f>R127</f>
        <v>0</v>
      </c>
      <c r="S126" s="173"/>
      <c r="T126" s="175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8" t="s">
        <v>146</v>
      </c>
      <c r="AT126" s="176" t="s">
        <v>78</v>
      </c>
      <c r="AU126" s="176" t="s">
        <v>79</v>
      </c>
      <c r="AY126" s="168" t="s">
        <v>140</v>
      </c>
      <c r="BK126" s="177">
        <f>BK127</f>
        <v>0</v>
      </c>
    </row>
    <row r="127" s="2" customFormat="1" ht="16.5" customHeight="1">
      <c r="A127" s="38"/>
      <c r="B127" s="180"/>
      <c r="C127" s="181" t="s">
        <v>86</v>
      </c>
      <c r="D127" s="181" t="s">
        <v>142</v>
      </c>
      <c r="E127" s="182" t="s">
        <v>842</v>
      </c>
      <c r="F127" s="183" t="s">
        <v>860</v>
      </c>
      <c r="G127" s="184" t="s">
        <v>844</v>
      </c>
      <c r="H127" s="185">
        <v>1</v>
      </c>
      <c r="I127" s="186"/>
      <c r="J127" s="187">
        <f>ROUND(I127*H127,2)</f>
        <v>0</v>
      </c>
      <c r="K127" s="188"/>
      <c r="L127" s="39"/>
      <c r="M127" s="189" t="s">
        <v>1</v>
      </c>
      <c r="N127" s="190" t="s">
        <v>44</v>
      </c>
      <c r="O127" s="77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845</v>
      </c>
      <c r="AT127" s="193" t="s">
        <v>142</v>
      </c>
      <c r="AU127" s="193" t="s">
        <v>86</v>
      </c>
      <c r="AY127" s="19" t="s">
        <v>140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9" t="s">
        <v>86</v>
      </c>
      <c r="BK127" s="194">
        <f>ROUND(I127*H127,2)</f>
        <v>0</v>
      </c>
      <c r="BL127" s="19" t="s">
        <v>845</v>
      </c>
      <c r="BM127" s="193" t="s">
        <v>861</v>
      </c>
    </row>
    <row r="128" s="12" customFormat="1" ht="25.92" customHeight="1">
      <c r="A128" s="12"/>
      <c r="B128" s="167"/>
      <c r="C128" s="12"/>
      <c r="D128" s="168" t="s">
        <v>78</v>
      </c>
      <c r="E128" s="169" t="s">
        <v>100</v>
      </c>
      <c r="F128" s="169" t="s">
        <v>862</v>
      </c>
      <c r="G128" s="12"/>
      <c r="H128" s="12"/>
      <c r="I128" s="170"/>
      <c r="J128" s="171">
        <f>BK128</f>
        <v>0</v>
      </c>
      <c r="K128" s="12"/>
      <c r="L128" s="167"/>
      <c r="M128" s="172"/>
      <c r="N128" s="173"/>
      <c r="O128" s="173"/>
      <c r="P128" s="174">
        <f>P129+P131+P133+P135+P138+P140+P142</f>
        <v>0</v>
      </c>
      <c r="Q128" s="173"/>
      <c r="R128" s="174">
        <f>R129+R131+R133+R135+R138+R140+R142</f>
        <v>0</v>
      </c>
      <c r="S128" s="173"/>
      <c r="T128" s="175">
        <f>T129+T131+T133+T135+T138+T140+T142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8" t="s">
        <v>161</v>
      </c>
      <c r="AT128" s="176" t="s">
        <v>78</v>
      </c>
      <c r="AU128" s="176" t="s">
        <v>79</v>
      </c>
      <c r="AY128" s="168" t="s">
        <v>140</v>
      </c>
      <c r="BK128" s="177">
        <f>BK129+BK131+BK133+BK135+BK138+BK140+BK142</f>
        <v>0</v>
      </c>
    </row>
    <row r="129" s="12" customFormat="1" ht="22.8" customHeight="1">
      <c r="A129" s="12"/>
      <c r="B129" s="167"/>
      <c r="C129" s="12"/>
      <c r="D129" s="168" t="s">
        <v>78</v>
      </c>
      <c r="E129" s="178" t="s">
        <v>863</v>
      </c>
      <c r="F129" s="178" t="s">
        <v>864</v>
      </c>
      <c r="G129" s="12"/>
      <c r="H129" s="12"/>
      <c r="I129" s="170"/>
      <c r="J129" s="179">
        <f>BK129</f>
        <v>0</v>
      </c>
      <c r="K129" s="12"/>
      <c r="L129" s="167"/>
      <c r="M129" s="172"/>
      <c r="N129" s="173"/>
      <c r="O129" s="173"/>
      <c r="P129" s="174">
        <f>P130</f>
        <v>0</v>
      </c>
      <c r="Q129" s="173"/>
      <c r="R129" s="174">
        <f>R130</f>
        <v>0</v>
      </c>
      <c r="S129" s="173"/>
      <c r="T129" s="175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8" t="s">
        <v>161</v>
      </c>
      <c r="AT129" s="176" t="s">
        <v>78</v>
      </c>
      <c r="AU129" s="176" t="s">
        <v>86</v>
      </c>
      <c r="AY129" s="168" t="s">
        <v>140</v>
      </c>
      <c r="BK129" s="177">
        <f>BK130</f>
        <v>0</v>
      </c>
    </row>
    <row r="130" s="2" customFormat="1" ht="16.5" customHeight="1">
      <c r="A130" s="38"/>
      <c r="B130" s="180"/>
      <c r="C130" s="181" t="s">
        <v>88</v>
      </c>
      <c r="D130" s="181" t="s">
        <v>142</v>
      </c>
      <c r="E130" s="182" t="s">
        <v>865</v>
      </c>
      <c r="F130" s="183" t="s">
        <v>864</v>
      </c>
      <c r="G130" s="184" t="s">
        <v>844</v>
      </c>
      <c r="H130" s="185">
        <v>1</v>
      </c>
      <c r="I130" s="186"/>
      <c r="J130" s="187">
        <f>ROUND(I130*H130,2)</f>
        <v>0</v>
      </c>
      <c r="K130" s="188"/>
      <c r="L130" s="39"/>
      <c r="M130" s="189" t="s">
        <v>1</v>
      </c>
      <c r="N130" s="190" t="s">
        <v>44</v>
      </c>
      <c r="O130" s="77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866</v>
      </c>
      <c r="AT130" s="193" t="s">
        <v>142</v>
      </c>
      <c r="AU130" s="193" t="s">
        <v>88</v>
      </c>
      <c r="AY130" s="19" t="s">
        <v>140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86</v>
      </c>
      <c r="BK130" s="194">
        <f>ROUND(I130*H130,2)</f>
        <v>0</v>
      </c>
      <c r="BL130" s="19" t="s">
        <v>866</v>
      </c>
      <c r="BM130" s="193" t="s">
        <v>867</v>
      </c>
    </row>
    <row r="131" s="12" customFormat="1" ht="22.8" customHeight="1">
      <c r="A131" s="12"/>
      <c r="B131" s="167"/>
      <c r="C131" s="12"/>
      <c r="D131" s="168" t="s">
        <v>78</v>
      </c>
      <c r="E131" s="178" t="s">
        <v>868</v>
      </c>
      <c r="F131" s="178" t="s">
        <v>869</v>
      </c>
      <c r="G131" s="12"/>
      <c r="H131" s="12"/>
      <c r="I131" s="170"/>
      <c r="J131" s="179">
        <f>BK131</f>
        <v>0</v>
      </c>
      <c r="K131" s="12"/>
      <c r="L131" s="167"/>
      <c r="M131" s="172"/>
      <c r="N131" s="173"/>
      <c r="O131" s="173"/>
      <c r="P131" s="174">
        <f>P132</f>
        <v>0</v>
      </c>
      <c r="Q131" s="173"/>
      <c r="R131" s="174">
        <f>R132</f>
        <v>0</v>
      </c>
      <c r="S131" s="173"/>
      <c r="T131" s="175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8" t="s">
        <v>161</v>
      </c>
      <c r="AT131" s="176" t="s">
        <v>78</v>
      </c>
      <c r="AU131" s="176" t="s">
        <v>86</v>
      </c>
      <c r="AY131" s="168" t="s">
        <v>140</v>
      </c>
      <c r="BK131" s="177">
        <f>BK132</f>
        <v>0</v>
      </c>
    </row>
    <row r="132" s="2" customFormat="1" ht="16.5" customHeight="1">
      <c r="A132" s="38"/>
      <c r="B132" s="180"/>
      <c r="C132" s="181" t="s">
        <v>152</v>
      </c>
      <c r="D132" s="181" t="s">
        <v>142</v>
      </c>
      <c r="E132" s="182" t="s">
        <v>870</v>
      </c>
      <c r="F132" s="183" t="s">
        <v>869</v>
      </c>
      <c r="G132" s="184" t="s">
        <v>844</v>
      </c>
      <c r="H132" s="185">
        <v>1</v>
      </c>
      <c r="I132" s="186"/>
      <c r="J132" s="187">
        <f>ROUND(I132*H132,2)</f>
        <v>0</v>
      </c>
      <c r="K132" s="188"/>
      <c r="L132" s="39"/>
      <c r="M132" s="189" t="s">
        <v>1</v>
      </c>
      <c r="N132" s="190" t="s">
        <v>44</v>
      </c>
      <c r="O132" s="77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866</v>
      </c>
      <c r="AT132" s="193" t="s">
        <v>142</v>
      </c>
      <c r="AU132" s="193" t="s">
        <v>88</v>
      </c>
      <c r="AY132" s="19" t="s">
        <v>140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9" t="s">
        <v>86</v>
      </c>
      <c r="BK132" s="194">
        <f>ROUND(I132*H132,2)</f>
        <v>0</v>
      </c>
      <c r="BL132" s="19" t="s">
        <v>866</v>
      </c>
      <c r="BM132" s="193" t="s">
        <v>871</v>
      </c>
    </row>
    <row r="133" s="12" customFormat="1" ht="22.8" customHeight="1">
      <c r="A133" s="12"/>
      <c r="B133" s="167"/>
      <c r="C133" s="12"/>
      <c r="D133" s="168" t="s">
        <v>78</v>
      </c>
      <c r="E133" s="178" t="s">
        <v>872</v>
      </c>
      <c r="F133" s="178" t="s">
        <v>873</v>
      </c>
      <c r="G133" s="12"/>
      <c r="H133" s="12"/>
      <c r="I133" s="170"/>
      <c r="J133" s="179">
        <f>BK133</f>
        <v>0</v>
      </c>
      <c r="K133" s="12"/>
      <c r="L133" s="167"/>
      <c r="M133" s="172"/>
      <c r="N133" s="173"/>
      <c r="O133" s="173"/>
      <c r="P133" s="174">
        <f>P134</f>
        <v>0</v>
      </c>
      <c r="Q133" s="173"/>
      <c r="R133" s="174">
        <f>R134</f>
        <v>0</v>
      </c>
      <c r="S133" s="173"/>
      <c r="T133" s="175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8" t="s">
        <v>161</v>
      </c>
      <c r="AT133" s="176" t="s">
        <v>78</v>
      </c>
      <c r="AU133" s="176" t="s">
        <v>86</v>
      </c>
      <c r="AY133" s="168" t="s">
        <v>140</v>
      </c>
      <c r="BK133" s="177">
        <f>BK134</f>
        <v>0</v>
      </c>
    </row>
    <row r="134" s="2" customFormat="1" ht="16.5" customHeight="1">
      <c r="A134" s="38"/>
      <c r="B134" s="180"/>
      <c r="C134" s="181" t="s">
        <v>146</v>
      </c>
      <c r="D134" s="181" t="s">
        <v>142</v>
      </c>
      <c r="E134" s="182" t="s">
        <v>874</v>
      </c>
      <c r="F134" s="183" t="s">
        <v>873</v>
      </c>
      <c r="G134" s="184" t="s">
        <v>844</v>
      </c>
      <c r="H134" s="185">
        <v>1</v>
      </c>
      <c r="I134" s="186"/>
      <c r="J134" s="187">
        <f>ROUND(I134*H134,2)</f>
        <v>0</v>
      </c>
      <c r="K134" s="188"/>
      <c r="L134" s="39"/>
      <c r="M134" s="189" t="s">
        <v>1</v>
      </c>
      <c r="N134" s="190" t="s">
        <v>44</v>
      </c>
      <c r="O134" s="77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866</v>
      </c>
      <c r="AT134" s="193" t="s">
        <v>142</v>
      </c>
      <c r="AU134" s="193" t="s">
        <v>88</v>
      </c>
      <c r="AY134" s="19" t="s">
        <v>140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9" t="s">
        <v>86</v>
      </c>
      <c r="BK134" s="194">
        <f>ROUND(I134*H134,2)</f>
        <v>0</v>
      </c>
      <c r="BL134" s="19" t="s">
        <v>866</v>
      </c>
      <c r="BM134" s="193" t="s">
        <v>875</v>
      </c>
    </row>
    <row r="135" s="12" customFormat="1" ht="22.8" customHeight="1">
      <c r="A135" s="12"/>
      <c r="B135" s="167"/>
      <c r="C135" s="12"/>
      <c r="D135" s="168" t="s">
        <v>78</v>
      </c>
      <c r="E135" s="178" t="s">
        <v>876</v>
      </c>
      <c r="F135" s="178" t="s">
        <v>877</v>
      </c>
      <c r="G135" s="12"/>
      <c r="H135" s="12"/>
      <c r="I135" s="170"/>
      <c r="J135" s="179">
        <f>BK135</f>
        <v>0</v>
      </c>
      <c r="K135" s="12"/>
      <c r="L135" s="167"/>
      <c r="M135" s="172"/>
      <c r="N135" s="173"/>
      <c r="O135" s="173"/>
      <c r="P135" s="174">
        <f>SUM(P136:P137)</f>
        <v>0</v>
      </c>
      <c r="Q135" s="173"/>
      <c r="R135" s="174">
        <f>SUM(R136:R137)</f>
        <v>0</v>
      </c>
      <c r="S135" s="173"/>
      <c r="T135" s="175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8" t="s">
        <v>161</v>
      </c>
      <c r="AT135" s="176" t="s">
        <v>78</v>
      </c>
      <c r="AU135" s="176" t="s">
        <v>86</v>
      </c>
      <c r="AY135" s="168" t="s">
        <v>140</v>
      </c>
      <c r="BK135" s="177">
        <f>SUM(BK136:BK137)</f>
        <v>0</v>
      </c>
    </row>
    <row r="136" s="2" customFormat="1" ht="16.5" customHeight="1">
      <c r="A136" s="38"/>
      <c r="B136" s="180"/>
      <c r="C136" s="181" t="s">
        <v>161</v>
      </c>
      <c r="D136" s="181" t="s">
        <v>142</v>
      </c>
      <c r="E136" s="182" t="s">
        <v>878</v>
      </c>
      <c r="F136" s="183" t="s">
        <v>879</v>
      </c>
      <c r="G136" s="184" t="s">
        <v>844</v>
      </c>
      <c r="H136" s="185">
        <v>1</v>
      </c>
      <c r="I136" s="186"/>
      <c r="J136" s="187">
        <f>ROUND(I136*H136,2)</f>
        <v>0</v>
      </c>
      <c r="K136" s="188"/>
      <c r="L136" s="39"/>
      <c r="M136" s="189" t="s">
        <v>1</v>
      </c>
      <c r="N136" s="190" t="s">
        <v>44</v>
      </c>
      <c r="O136" s="77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866</v>
      </c>
      <c r="AT136" s="193" t="s">
        <v>142</v>
      </c>
      <c r="AU136" s="193" t="s">
        <v>88</v>
      </c>
      <c r="AY136" s="19" t="s">
        <v>140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86</v>
      </c>
      <c r="BK136" s="194">
        <f>ROUND(I136*H136,2)</f>
        <v>0</v>
      </c>
      <c r="BL136" s="19" t="s">
        <v>866</v>
      </c>
      <c r="BM136" s="193" t="s">
        <v>880</v>
      </c>
    </row>
    <row r="137" s="2" customFormat="1" ht="16.5" customHeight="1">
      <c r="A137" s="38"/>
      <c r="B137" s="180"/>
      <c r="C137" s="181" t="s">
        <v>172</v>
      </c>
      <c r="D137" s="181" t="s">
        <v>142</v>
      </c>
      <c r="E137" s="182" t="s">
        <v>881</v>
      </c>
      <c r="F137" s="183" t="s">
        <v>882</v>
      </c>
      <c r="G137" s="184" t="s">
        <v>844</v>
      </c>
      <c r="H137" s="185">
        <v>1</v>
      </c>
      <c r="I137" s="186"/>
      <c r="J137" s="187">
        <f>ROUND(I137*H137,2)</f>
        <v>0</v>
      </c>
      <c r="K137" s="188"/>
      <c r="L137" s="39"/>
      <c r="M137" s="189" t="s">
        <v>1</v>
      </c>
      <c r="N137" s="190" t="s">
        <v>44</v>
      </c>
      <c r="O137" s="77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866</v>
      </c>
      <c r="AT137" s="193" t="s">
        <v>142</v>
      </c>
      <c r="AU137" s="193" t="s">
        <v>88</v>
      </c>
      <c r="AY137" s="19" t="s">
        <v>140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86</v>
      </c>
      <c r="BK137" s="194">
        <f>ROUND(I137*H137,2)</f>
        <v>0</v>
      </c>
      <c r="BL137" s="19" t="s">
        <v>866</v>
      </c>
      <c r="BM137" s="193" t="s">
        <v>883</v>
      </c>
    </row>
    <row r="138" s="12" customFormat="1" ht="22.8" customHeight="1">
      <c r="A138" s="12"/>
      <c r="B138" s="167"/>
      <c r="C138" s="12"/>
      <c r="D138" s="168" t="s">
        <v>78</v>
      </c>
      <c r="E138" s="178" t="s">
        <v>884</v>
      </c>
      <c r="F138" s="178" t="s">
        <v>885</v>
      </c>
      <c r="G138" s="12"/>
      <c r="H138" s="12"/>
      <c r="I138" s="170"/>
      <c r="J138" s="179">
        <f>BK138</f>
        <v>0</v>
      </c>
      <c r="K138" s="12"/>
      <c r="L138" s="167"/>
      <c r="M138" s="172"/>
      <c r="N138" s="173"/>
      <c r="O138" s="173"/>
      <c r="P138" s="174">
        <f>P139</f>
        <v>0</v>
      </c>
      <c r="Q138" s="173"/>
      <c r="R138" s="174">
        <f>R139</f>
        <v>0</v>
      </c>
      <c r="S138" s="173"/>
      <c r="T138" s="175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8" t="s">
        <v>161</v>
      </c>
      <c r="AT138" s="176" t="s">
        <v>78</v>
      </c>
      <c r="AU138" s="176" t="s">
        <v>86</v>
      </c>
      <c r="AY138" s="168" t="s">
        <v>140</v>
      </c>
      <c r="BK138" s="177">
        <f>BK139</f>
        <v>0</v>
      </c>
    </row>
    <row r="139" s="2" customFormat="1" ht="16.5" customHeight="1">
      <c r="A139" s="38"/>
      <c r="B139" s="180"/>
      <c r="C139" s="181" t="s">
        <v>176</v>
      </c>
      <c r="D139" s="181" t="s">
        <v>142</v>
      </c>
      <c r="E139" s="182" t="s">
        <v>886</v>
      </c>
      <c r="F139" s="183" t="s">
        <v>887</v>
      </c>
      <c r="G139" s="184" t="s">
        <v>844</v>
      </c>
      <c r="H139" s="185">
        <v>1</v>
      </c>
      <c r="I139" s="186"/>
      <c r="J139" s="187">
        <f>ROUND(I139*H139,2)</f>
        <v>0</v>
      </c>
      <c r="K139" s="188"/>
      <c r="L139" s="39"/>
      <c r="M139" s="189" t="s">
        <v>1</v>
      </c>
      <c r="N139" s="190" t="s">
        <v>44</v>
      </c>
      <c r="O139" s="77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866</v>
      </c>
      <c r="AT139" s="193" t="s">
        <v>142</v>
      </c>
      <c r="AU139" s="193" t="s">
        <v>88</v>
      </c>
      <c r="AY139" s="19" t="s">
        <v>140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9" t="s">
        <v>86</v>
      </c>
      <c r="BK139" s="194">
        <f>ROUND(I139*H139,2)</f>
        <v>0</v>
      </c>
      <c r="BL139" s="19" t="s">
        <v>866</v>
      </c>
      <c r="BM139" s="193" t="s">
        <v>888</v>
      </c>
    </row>
    <row r="140" s="12" customFormat="1" ht="22.8" customHeight="1">
      <c r="A140" s="12"/>
      <c r="B140" s="167"/>
      <c r="C140" s="12"/>
      <c r="D140" s="168" t="s">
        <v>78</v>
      </c>
      <c r="E140" s="178" t="s">
        <v>889</v>
      </c>
      <c r="F140" s="178" t="s">
        <v>890</v>
      </c>
      <c r="G140" s="12"/>
      <c r="H140" s="12"/>
      <c r="I140" s="170"/>
      <c r="J140" s="179">
        <f>BK140</f>
        <v>0</v>
      </c>
      <c r="K140" s="12"/>
      <c r="L140" s="167"/>
      <c r="M140" s="172"/>
      <c r="N140" s="173"/>
      <c r="O140" s="173"/>
      <c r="P140" s="174">
        <f>P141</f>
        <v>0</v>
      </c>
      <c r="Q140" s="173"/>
      <c r="R140" s="174">
        <f>R141</f>
        <v>0</v>
      </c>
      <c r="S140" s="173"/>
      <c r="T140" s="175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8" t="s">
        <v>161</v>
      </c>
      <c r="AT140" s="176" t="s">
        <v>78</v>
      </c>
      <c r="AU140" s="176" t="s">
        <v>86</v>
      </c>
      <c r="AY140" s="168" t="s">
        <v>140</v>
      </c>
      <c r="BK140" s="177">
        <f>BK141</f>
        <v>0</v>
      </c>
    </row>
    <row r="141" s="2" customFormat="1" ht="21.75" customHeight="1">
      <c r="A141" s="38"/>
      <c r="B141" s="180"/>
      <c r="C141" s="181" t="s">
        <v>181</v>
      </c>
      <c r="D141" s="181" t="s">
        <v>142</v>
      </c>
      <c r="E141" s="182" t="s">
        <v>891</v>
      </c>
      <c r="F141" s="183" t="s">
        <v>892</v>
      </c>
      <c r="G141" s="184" t="s">
        <v>844</v>
      </c>
      <c r="H141" s="185">
        <v>1</v>
      </c>
      <c r="I141" s="186"/>
      <c r="J141" s="187">
        <f>ROUND(I141*H141,2)</f>
        <v>0</v>
      </c>
      <c r="K141" s="188"/>
      <c r="L141" s="39"/>
      <c r="M141" s="189" t="s">
        <v>1</v>
      </c>
      <c r="N141" s="190" t="s">
        <v>44</v>
      </c>
      <c r="O141" s="77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866</v>
      </c>
      <c r="AT141" s="193" t="s">
        <v>142</v>
      </c>
      <c r="AU141" s="193" t="s">
        <v>88</v>
      </c>
      <c r="AY141" s="19" t="s">
        <v>140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86</v>
      </c>
      <c r="BK141" s="194">
        <f>ROUND(I141*H141,2)</f>
        <v>0</v>
      </c>
      <c r="BL141" s="19" t="s">
        <v>866</v>
      </c>
      <c r="BM141" s="193" t="s">
        <v>893</v>
      </c>
    </row>
    <row r="142" s="12" customFormat="1" ht="22.8" customHeight="1">
      <c r="A142" s="12"/>
      <c r="B142" s="167"/>
      <c r="C142" s="12"/>
      <c r="D142" s="168" t="s">
        <v>78</v>
      </c>
      <c r="E142" s="178" t="s">
        <v>894</v>
      </c>
      <c r="F142" s="178" t="s">
        <v>895</v>
      </c>
      <c r="G142" s="12"/>
      <c r="H142" s="12"/>
      <c r="I142" s="170"/>
      <c r="J142" s="179">
        <f>BK142</f>
        <v>0</v>
      </c>
      <c r="K142" s="12"/>
      <c r="L142" s="167"/>
      <c r="M142" s="172"/>
      <c r="N142" s="173"/>
      <c r="O142" s="173"/>
      <c r="P142" s="174">
        <f>P143</f>
        <v>0</v>
      </c>
      <c r="Q142" s="173"/>
      <c r="R142" s="174">
        <f>R143</f>
        <v>0</v>
      </c>
      <c r="S142" s="173"/>
      <c r="T142" s="175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8" t="s">
        <v>161</v>
      </c>
      <c r="AT142" s="176" t="s">
        <v>78</v>
      </c>
      <c r="AU142" s="176" t="s">
        <v>86</v>
      </c>
      <c r="AY142" s="168" t="s">
        <v>140</v>
      </c>
      <c r="BK142" s="177">
        <f>BK143</f>
        <v>0</v>
      </c>
    </row>
    <row r="143" s="2" customFormat="1" ht="16.5" customHeight="1">
      <c r="A143" s="38"/>
      <c r="B143" s="180"/>
      <c r="C143" s="181" t="s">
        <v>185</v>
      </c>
      <c r="D143" s="181" t="s">
        <v>142</v>
      </c>
      <c r="E143" s="182" t="s">
        <v>896</v>
      </c>
      <c r="F143" s="183" t="s">
        <v>897</v>
      </c>
      <c r="G143" s="184" t="s">
        <v>844</v>
      </c>
      <c r="H143" s="185">
        <v>1</v>
      </c>
      <c r="I143" s="186"/>
      <c r="J143" s="187">
        <f>ROUND(I143*H143,2)</f>
        <v>0</v>
      </c>
      <c r="K143" s="188"/>
      <c r="L143" s="39"/>
      <c r="M143" s="246" t="s">
        <v>1</v>
      </c>
      <c r="N143" s="247" t="s">
        <v>44</v>
      </c>
      <c r="O143" s="24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866</v>
      </c>
      <c r="AT143" s="193" t="s">
        <v>142</v>
      </c>
      <c r="AU143" s="193" t="s">
        <v>88</v>
      </c>
      <c r="AY143" s="19" t="s">
        <v>140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9" t="s">
        <v>86</v>
      </c>
      <c r="BK143" s="194">
        <f>ROUND(I143*H143,2)</f>
        <v>0</v>
      </c>
      <c r="BL143" s="19" t="s">
        <v>866</v>
      </c>
      <c r="BM143" s="193" t="s">
        <v>898</v>
      </c>
    </row>
    <row r="144" s="2" customFormat="1" ht="6.96" customHeight="1">
      <c r="A144" s="38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39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autoFilter ref="C124:K14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DESKTOP-A7T9QKF\Laci</dc:creator>
  <cp:lastModifiedBy>DESKTOP-A7T9QKF\Laci</cp:lastModifiedBy>
  <dcterms:created xsi:type="dcterms:W3CDTF">2021-12-24T00:31:38Z</dcterms:created>
  <dcterms:modified xsi:type="dcterms:W3CDTF">2021-12-24T00:31:42Z</dcterms:modified>
</cp:coreProperties>
</file>